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90" windowWidth="14355" windowHeight="4680" activeTab="7"/>
  </bookViews>
  <sheets>
    <sheet name="1. Адм. Дох" sheetId="13" r:id="rId1"/>
    <sheet name="2. Доходы " sheetId="14" r:id="rId2"/>
    <sheet name="3 РзПр" sheetId="5" r:id="rId3"/>
    <sheet name="4 Вед. структура" sheetId="6" r:id="rId4"/>
    <sheet name="Приложение 5 по МП" sheetId="7" r:id="rId5"/>
    <sheet name="6. АИП" sheetId="12" r:id="rId6"/>
    <sheet name="7. Адм ист" sheetId="10" r:id="rId7"/>
    <sheet name="8.источ" sheetId="3" r:id="rId8"/>
  </sheets>
  <definedNames>
    <definedName name="_xlnm._FilterDatabase" localSheetId="3" hidden="1">'4 Вед. структура'!$A$16:$T$205</definedName>
    <definedName name="_xlnm._FilterDatabase" localSheetId="5" hidden="1">'6. АИП'!$A$15:$CV$21</definedName>
    <definedName name="_xlnm._FilterDatabase" localSheetId="4" hidden="1">'Приложение 5 по МП'!$A$20:$S$147</definedName>
    <definedName name="_xlnm.Print_Titles" localSheetId="2">'3 РзПр'!$15:$15</definedName>
    <definedName name="_xlnm.Print_Titles" localSheetId="3">'4 Вед. структура'!$A:$N,'4 Вед. структура'!$15:$15</definedName>
    <definedName name="_xlnm.Print_Titles" localSheetId="5">'6. АИП'!$15:$15</definedName>
    <definedName name="_xlnm.Print_Titles" localSheetId="4">'Приложение 5 по МП'!$A:$M,'Приложение 5 по МП'!$19:$19</definedName>
    <definedName name="_xlnm.Print_Area" localSheetId="0">'1. Адм. Дох'!$A$1:$I$47</definedName>
    <definedName name="_xlnm.Print_Area" localSheetId="1">'2. Доходы '!$A$1:$M$79</definedName>
    <definedName name="_xlnm.Print_Area" localSheetId="2">'3 РзПр'!$A$1:$K$40</definedName>
    <definedName name="_xlnm.Print_Area" localSheetId="3">'4 Вед. структура'!$A$1:$T$205</definedName>
    <definedName name="_xlnm.Print_Area" localSheetId="5">'6. АИП'!$B$1:$N$21</definedName>
    <definedName name="_xlnm.Print_Area" localSheetId="6">'7. Адм ист'!$A$1:$I$18</definedName>
    <definedName name="_xlnm.Print_Area" localSheetId="7">'8.источ'!$A$1:$L$32</definedName>
    <definedName name="_xlnm.Print_Area" localSheetId="4">'Приложение 5 по МП'!$A$1:$S$146</definedName>
  </definedNames>
  <calcPr calcId="124519"/>
</workbook>
</file>

<file path=xl/calcChain.xml><?xml version="1.0" encoding="utf-8"?>
<calcChain xmlns="http://schemas.openxmlformats.org/spreadsheetml/2006/main">
  <c r="S104" i="6"/>
  <c r="Q104"/>
  <c r="L27" i="3"/>
  <c r="L26" s="1"/>
  <c r="L31"/>
  <c r="K30"/>
  <c r="K31"/>
  <c r="K29"/>
  <c r="K28"/>
  <c r="P138" i="6"/>
  <c r="Q138"/>
  <c r="R138"/>
  <c r="S138"/>
  <c r="T138"/>
  <c r="P25"/>
  <c r="Q25"/>
  <c r="R25"/>
  <c r="S25"/>
  <c r="T25"/>
  <c r="P41"/>
  <c r="Q41"/>
  <c r="R41"/>
  <c r="R40" s="1"/>
  <c r="S41"/>
  <c r="S40" s="1"/>
  <c r="T41"/>
  <c r="T40"/>
  <c r="P40"/>
  <c r="Q40"/>
  <c r="P97"/>
  <c r="R97"/>
  <c r="T97"/>
  <c r="P100"/>
  <c r="R100"/>
  <c r="T100"/>
  <c r="P105"/>
  <c r="Q105"/>
  <c r="R105"/>
  <c r="S105"/>
  <c r="T105"/>
  <c r="P127"/>
  <c r="Q127"/>
  <c r="R127"/>
  <c r="S127"/>
  <c r="T127"/>
  <c r="N77" i="7"/>
  <c r="N78"/>
  <c r="N81"/>
  <c r="N80" s="1"/>
  <c r="N83"/>
  <c r="N82" s="1"/>
  <c r="N85"/>
  <c r="N84" s="1"/>
  <c r="N88"/>
  <c r="N87" s="1"/>
  <c r="N86" s="1"/>
  <c r="N90"/>
  <c r="N89" s="1"/>
  <c r="N93"/>
  <c r="N92" s="1"/>
  <c r="N91" s="1"/>
  <c r="N96"/>
  <c r="N95" s="1"/>
  <c r="N98"/>
  <c r="N97" s="1"/>
  <c r="N101"/>
  <c r="N100" s="1"/>
  <c r="N99" s="1"/>
  <c r="N106"/>
  <c r="N105" s="1"/>
  <c r="N104" s="1"/>
  <c r="N103" s="1"/>
  <c r="N110"/>
  <c r="N109" s="1"/>
  <c r="N108" s="1"/>
  <c r="N113"/>
  <c r="N112" s="1"/>
  <c r="N111" s="1"/>
  <c r="N117"/>
  <c r="N116" s="1"/>
  <c r="N115" s="1"/>
  <c r="N114" s="1"/>
  <c r="L75"/>
  <c r="L74" s="1"/>
  <c r="M75"/>
  <c r="L77"/>
  <c r="M77"/>
  <c r="M76" s="1"/>
  <c r="L78"/>
  <c r="M78"/>
  <c r="L81"/>
  <c r="L80" s="1"/>
  <c r="M81"/>
  <c r="M80" s="1"/>
  <c r="L83"/>
  <c r="L82" s="1"/>
  <c r="M83"/>
  <c r="M82" s="1"/>
  <c r="L85"/>
  <c r="L84" s="1"/>
  <c r="M85"/>
  <c r="M84" s="1"/>
  <c r="L88"/>
  <c r="L87" s="1"/>
  <c r="L86" s="1"/>
  <c r="M88"/>
  <c r="M87" s="1"/>
  <c r="M86" s="1"/>
  <c r="L90"/>
  <c r="L93"/>
  <c r="L92" s="1"/>
  <c r="L91" s="1"/>
  <c r="M93"/>
  <c r="M92" s="1"/>
  <c r="M91" s="1"/>
  <c r="L96"/>
  <c r="L95" s="1"/>
  <c r="M96"/>
  <c r="M95" s="1"/>
  <c r="L98"/>
  <c r="L97" s="1"/>
  <c r="M98"/>
  <c r="M97" s="1"/>
  <c r="L101"/>
  <c r="L100" s="1"/>
  <c r="L99" s="1"/>
  <c r="M101"/>
  <c r="M100" s="1"/>
  <c r="M99" s="1"/>
  <c r="L106"/>
  <c r="L105" s="1"/>
  <c r="L104" s="1"/>
  <c r="L103" s="1"/>
  <c r="M106"/>
  <c r="M105" s="1"/>
  <c r="M104" s="1"/>
  <c r="M103" s="1"/>
  <c r="L110"/>
  <c r="L109" s="1"/>
  <c r="L108" s="1"/>
  <c r="M110"/>
  <c r="M109" s="1"/>
  <c r="M108" s="1"/>
  <c r="L113"/>
  <c r="L112" s="1"/>
  <c r="L111" s="1"/>
  <c r="M113"/>
  <c r="M112" s="1"/>
  <c r="M111" s="1"/>
  <c r="L117"/>
  <c r="L116" s="1"/>
  <c r="L115" s="1"/>
  <c r="L114" s="1"/>
  <c r="M117"/>
  <c r="M116" s="1"/>
  <c r="M115" s="1"/>
  <c r="M114" s="1"/>
  <c r="P59"/>
  <c r="P58" s="1"/>
  <c r="Q59"/>
  <c r="Q58" s="1"/>
  <c r="R59"/>
  <c r="R58" s="1"/>
  <c r="S59"/>
  <c r="S58" s="1"/>
  <c r="O59"/>
  <c r="O58" s="1"/>
  <c r="N59"/>
  <c r="N58" s="1"/>
  <c r="O63"/>
  <c r="P63"/>
  <c r="Q63"/>
  <c r="R63"/>
  <c r="S63"/>
  <c r="O127"/>
  <c r="Q127"/>
  <c r="S127"/>
  <c r="P128"/>
  <c r="R128"/>
  <c r="O131"/>
  <c r="Q131"/>
  <c r="S131"/>
  <c r="P132"/>
  <c r="R132"/>
  <c r="O136"/>
  <c r="Q136"/>
  <c r="S136"/>
  <c r="P137"/>
  <c r="R137"/>
  <c r="O139"/>
  <c r="Q139"/>
  <c r="S139"/>
  <c r="P140"/>
  <c r="R140"/>
  <c r="O142"/>
  <c r="Q142"/>
  <c r="S142"/>
  <c r="P143"/>
  <c r="R143"/>
  <c r="O106"/>
  <c r="O105" s="1"/>
  <c r="O104" s="1"/>
  <c r="O103" s="1"/>
  <c r="P106"/>
  <c r="P105" s="1"/>
  <c r="P104" s="1"/>
  <c r="P103" s="1"/>
  <c r="Q106"/>
  <c r="Q105" s="1"/>
  <c r="Q104" s="1"/>
  <c r="Q103" s="1"/>
  <c r="R106"/>
  <c r="R105" s="1"/>
  <c r="R104" s="1"/>
  <c r="R103" s="1"/>
  <c r="S106"/>
  <c r="S105" s="1"/>
  <c r="S104" s="1"/>
  <c r="S103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O113"/>
  <c r="O112" s="1"/>
  <c r="O111" s="1"/>
  <c r="P113"/>
  <c r="P112" s="1"/>
  <c r="P111" s="1"/>
  <c r="Q113"/>
  <c r="Q112" s="1"/>
  <c r="Q111" s="1"/>
  <c r="R113"/>
  <c r="R112" s="1"/>
  <c r="R111" s="1"/>
  <c r="S113"/>
  <c r="S112" s="1"/>
  <c r="S111" s="1"/>
  <c r="O117"/>
  <c r="O116" s="1"/>
  <c r="O115" s="1"/>
  <c r="O114" s="1"/>
  <c r="P117"/>
  <c r="P116" s="1"/>
  <c r="P115" s="1"/>
  <c r="P114" s="1"/>
  <c r="Q117"/>
  <c r="Q116" s="1"/>
  <c r="Q115" s="1"/>
  <c r="Q114" s="1"/>
  <c r="R117"/>
  <c r="R116" s="1"/>
  <c r="R115" s="1"/>
  <c r="R114" s="1"/>
  <c r="S117"/>
  <c r="S116" s="1"/>
  <c r="S115" s="1"/>
  <c r="S114" s="1"/>
  <c r="P70"/>
  <c r="P69" s="1"/>
  <c r="P68" s="1"/>
  <c r="R70"/>
  <c r="R69" s="1"/>
  <c r="R68" s="1"/>
  <c r="O73"/>
  <c r="O72" s="1"/>
  <c r="P73"/>
  <c r="P72" s="1"/>
  <c r="Q73"/>
  <c r="Q72" s="1"/>
  <c r="R73"/>
  <c r="R72" s="1"/>
  <c r="S73"/>
  <c r="S72" s="1"/>
  <c r="O75"/>
  <c r="O74" s="1"/>
  <c r="P75"/>
  <c r="P74" s="1"/>
  <c r="Q75"/>
  <c r="Q74" s="1"/>
  <c r="R75"/>
  <c r="R74" s="1"/>
  <c r="S75"/>
  <c r="S74" s="1"/>
  <c r="O77"/>
  <c r="P77"/>
  <c r="Q77"/>
  <c r="R77"/>
  <c r="S77"/>
  <c r="S76" s="1"/>
  <c r="O78"/>
  <c r="P78"/>
  <c r="Q78"/>
  <c r="R78"/>
  <c r="S78"/>
  <c r="O81"/>
  <c r="O80" s="1"/>
  <c r="P81"/>
  <c r="P80" s="1"/>
  <c r="Q81"/>
  <c r="Q80" s="1"/>
  <c r="R81"/>
  <c r="R80" s="1"/>
  <c r="S81"/>
  <c r="S80" s="1"/>
  <c r="O83"/>
  <c r="O82" s="1"/>
  <c r="P83"/>
  <c r="P82" s="1"/>
  <c r="Q83"/>
  <c r="Q82" s="1"/>
  <c r="R83"/>
  <c r="R82" s="1"/>
  <c r="S83"/>
  <c r="S82" s="1"/>
  <c r="O85"/>
  <c r="O84" s="1"/>
  <c r="P85"/>
  <c r="P84" s="1"/>
  <c r="Q85"/>
  <c r="Q84" s="1"/>
  <c r="R85"/>
  <c r="R84" s="1"/>
  <c r="S85"/>
  <c r="S84" s="1"/>
  <c r="O88"/>
  <c r="O87" s="1"/>
  <c r="O86" s="1"/>
  <c r="P88"/>
  <c r="P87" s="1"/>
  <c r="P86" s="1"/>
  <c r="Q88"/>
  <c r="Q87" s="1"/>
  <c r="Q86" s="1"/>
  <c r="R88"/>
  <c r="R87" s="1"/>
  <c r="R86" s="1"/>
  <c r="S88"/>
  <c r="S87" s="1"/>
  <c r="S86" s="1"/>
  <c r="O90"/>
  <c r="O89" s="1"/>
  <c r="P90"/>
  <c r="P89" s="1"/>
  <c r="Q90"/>
  <c r="Q89" s="1"/>
  <c r="R90"/>
  <c r="R89" s="1"/>
  <c r="S90"/>
  <c r="S89" s="1"/>
  <c r="O93"/>
  <c r="O92" s="1"/>
  <c r="O91" s="1"/>
  <c r="P93"/>
  <c r="P92" s="1"/>
  <c r="P91" s="1"/>
  <c r="Q93"/>
  <c r="Q92" s="1"/>
  <c r="Q91" s="1"/>
  <c r="R93"/>
  <c r="R92" s="1"/>
  <c r="R91" s="1"/>
  <c r="S93"/>
  <c r="S92" s="1"/>
  <c r="S91" s="1"/>
  <c r="O96"/>
  <c r="O95" s="1"/>
  <c r="P96"/>
  <c r="P95" s="1"/>
  <c r="Q96"/>
  <c r="Q95" s="1"/>
  <c r="R96"/>
  <c r="R95" s="1"/>
  <c r="S96"/>
  <c r="S95" s="1"/>
  <c r="O98"/>
  <c r="O97" s="1"/>
  <c r="P98"/>
  <c r="P97" s="1"/>
  <c r="Q98"/>
  <c r="Q97" s="1"/>
  <c r="R98"/>
  <c r="R97" s="1"/>
  <c r="S98"/>
  <c r="S97" s="1"/>
  <c r="P101"/>
  <c r="P100" s="1"/>
  <c r="P99" s="1"/>
  <c r="R101"/>
  <c r="R100" s="1"/>
  <c r="R99" s="1"/>
  <c r="O66"/>
  <c r="O65" s="1"/>
  <c r="O64" s="1"/>
  <c r="P66"/>
  <c r="P65" s="1"/>
  <c r="P64" s="1"/>
  <c r="Q66"/>
  <c r="Q65" s="1"/>
  <c r="Q64" s="1"/>
  <c r="R66"/>
  <c r="R65" s="1"/>
  <c r="R64" s="1"/>
  <c r="S66"/>
  <c r="S65" s="1"/>
  <c r="S64" s="1"/>
  <c r="O50"/>
  <c r="O49" s="1"/>
  <c r="O48" s="1"/>
  <c r="P50"/>
  <c r="P49" s="1"/>
  <c r="P48" s="1"/>
  <c r="Q50"/>
  <c r="Q49" s="1"/>
  <c r="Q48" s="1"/>
  <c r="R50"/>
  <c r="R49" s="1"/>
  <c r="R48" s="1"/>
  <c r="S50"/>
  <c r="S49" s="1"/>
  <c r="S48" s="1"/>
  <c r="O53"/>
  <c r="O52" s="1"/>
  <c r="O51" s="1"/>
  <c r="P53"/>
  <c r="P52" s="1"/>
  <c r="P51" s="1"/>
  <c r="Q53"/>
  <c r="Q52" s="1"/>
  <c r="Q51" s="1"/>
  <c r="R53"/>
  <c r="R52" s="1"/>
  <c r="R51" s="1"/>
  <c r="S53"/>
  <c r="S52" s="1"/>
  <c r="S51" s="1"/>
  <c r="O56"/>
  <c r="O55" s="1"/>
  <c r="O54" s="1"/>
  <c r="P56"/>
  <c r="P55" s="1"/>
  <c r="P54" s="1"/>
  <c r="Q56"/>
  <c r="Q55" s="1"/>
  <c r="Q54" s="1"/>
  <c r="R56"/>
  <c r="R55" s="1"/>
  <c r="R54" s="1"/>
  <c r="S56"/>
  <c r="S55" s="1"/>
  <c r="S54" s="1"/>
  <c r="P40"/>
  <c r="P39" s="1"/>
  <c r="P38" s="1"/>
  <c r="R40"/>
  <c r="R39" s="1"/>
  <c r="R38" s="1"/>
  <c r="P43"/>
  <c r="P42" s="1"/>
  <c r="P41" s="1"/>
  <c r="R43"/>
  <c r="R42" s="1"/>
  <c r="R41" s="1"/>
  <c r="O46"/>
  <c r="O45" s="1"/>
  <c r="O44" s="1"/>
  <c r="P46"/>
  <c r="P45" s="1"/>
  <c r="P44" s="1"/>
  <c r="Q46"/>
  <c r="Q45" s="1"/>
  <c r="Q44" s="1"/>
  <c r="R46"/>
  <c r="R45" s="1"/>
  <c r="R44" s="1"/>
  <c r="S46"/>
  <c r="S45" s="1"/>
  <c r="S44" s="1"/>
  <c r="O24"/>
  <c r="O23" s="1"/>
  <c r="O22" s="1"/>
  <c r="P24"/>
  <c r="P23" s="1"/>
  <c r="P22" s="1"/>
  <c r="Q24"/>
  <c r="Q23" s="1"/>
  <c r="Q22" s="1"/>
  <c r="R24"/>
  <c r="R23" s="1"/>
  <c r="R22" s="1"/>
  <c r="S24"/>
  <c r="S23" s="1"/>
  <c r="S22" s="1"/>
  <c r="O27"/>
  <c r="O26" s="1"/>
  <c r="O25" s="1"/>
  <c r="P27"/>
  <c r="P26" s="1"/>
  <c r="P25" s="1"/>
  <c r="Q27"/>
  <c r="Q26" s="1"/>
  <c r="Q25" s="1"/>
  <c r="R27"/>
  <c r="R26" s="1"/>
  <c r="R25" s="1"/>
  <c r="S27"/>
  <c r="S26" s="1"/>
  <c r="S25" s="1"/>
  <c r="O33"/>
  <c r="O32" s="1"/>
  <c r="O31" s="1"/>
  <c r="P33"/>
  <c r="P32" s="1"/>
  <c r="P31" s="1"/>
  <c r="Q33"/>
  <c r="Q32" s="1"/>
  <c r="Q31" s="1"/>
  <c r="R33"/>
  <c r="R32" s="1"/>
  <c r="R31" s="1"/>
  <c r="S33"/>
  <c r="S32" s="1"/>
  <c r="S31" s="1"/>
  <c r="O36"/>
  <c r="O35" s="1"/>
  <c r="O34" s="1"/>
  <c r="P36"/>
  <c r="P35" s="1"/>
  <c r="P34" s="1"/>
  <c r="Q36"/>
  <c r="Q35" s="1"/>
  <c r="Q34" s="1"/>
  <c r="R36"/>
  <c r="R35" s="1"/>
  <c r="R34" s="1"/>
  <c r="S36"/>
  <c r="S35" s="1"/>
  <c r="S34" s="1"/>
  <c r="Q145"/>
  <c r="S145"/>
  <c r="H126"/>
  <c r="I126"/>
  <c r="L126"/>
  <c r="M126"/>
  <c r="H127"/>
  <c r="I127"/>
  <c r="J127"/>
  <c r="K127"/>
  <c r="L127"/>
  <c r="M127"/>
  <c r="H128"/>
  <c r="I128"/>
  <c r="J128"/>
  <c r="K128"/>
  <c r="L128"/>
  <c r="M128"/>
  <c r="N128"/>
  <c r="L129"/>
  <c r="M129"/>
  <c r="M124" s="1"/>
  <c r="H130"/>
  <c r="I130"/>
  <c r="L130"/>
  <c r="M130"/>
  <c r="H131"/>
  <c r="I131"/>
  <c r="J131"/>
  <c r="K131"/>
  <c r="L131"/>
  <c r="M131"/>
  <c r="H132"/>
  <c r="I132"/>
  <c r="J132"/>
  <c r="K132"/>
  <c r="L132"/>
  <c r="M132"/>
  <c r="N132"/>
  <c r="L133"/>
  <c r="M133"/>
  <c r="L134"/>
  <c r="M134"/>
  <c r="L135"/>
  <c r="M135"/>
  <c r="L136"/>
  <c r="M136"/>
  <c r="L137"/>
  <c r="M137"/>
  <c r="N137"/>
  <c r="L139"/>
  <c r="M139"/>
  <c r="L140"/>
  <c r="M140"/>
  <c r="N140"/>
  <c r="L142"/>
  <c r="M142"/>
  <c r="L143"/>
  <c r="M143"/>
  <c r="N143"/>
  <c r="A141"/>
  <c r="E141"/>
  <c r="F141"/>
  <c r="G141"/>
  <c r="H141"/>
  <c r="I141"/>
  <c r="J141"/>
  <c r="A142"/>
  <c r="E142"/>
  <c r="F142"/>
  <c r="G142"/>
  <c r="H142"/>
  <c r="I142"/>
  <c r="J142"/>
  <c r="K142"/>
  <c r="A143"/>
  <c r="E143"/>
  <c r="F143"/>
  <c r="G143"/>
  <c r="H143"/>
  <c r="I143"/>
  <c r="J143"/>
  <c r="K143"/>
  <c r="A140"/>
  <c r="E140"/>
  <c r="F140"/>
  <c r="G140"/>
  <c r="H140"/>
  <c r="I140"/>
  <c r="J140"/>
  <c r="K140"/>
  <c r="A127"/>
  <c r="A128"/>
  <c r="A129"/>
  <c r="A130"/>
  <c r="A131"/>
  <c r="A132"/>
  <c r="A133"/>
  <c r="A134"/>
  <c r="A135"/>
  <c r="A136"/>
  <c r="A137"/>
  <c r="A138"/>
  <c r="A139"/>
  <c r="E129"/>
  <c r="F129"/>
  <c r="G129"/>
  <c r="E130"/>
  <c r="F130"/>
  <c r="G130"/>
  <c r="E131"/>
  <c r="F131"/>
  <c r="G131"/>
  <c r="E132"/>
  <c r="F132"/>
  <c r="G132"/>
  <c r="E133"/>
  <c r="F133"/>
  <c r="E134"/>
  <c r="F134"/>
  <c r="G134"/>
  <c r="E135"/>
  <c r="F135"/>
  <c r="G135"/>
  <c r="H135"/>
  <c r="I135"/>
  <c r="J135"/>
  <c r="E136"/>
  <c r="F136"/>
  <c r="G136"/>
  <c r="H136"/>
  <c r="I136"/>
  <c r="J136"/>
  <c r="K136"/>
  <c r="E137"/>
  <c r="F137"/>
  <c r="G137"/>
  <c r="H137"/>
  <c r="I137"/>
  <c r="J137"/>
  <c r="K137"/>
  <c r="E138"/>
  <c r="F138"/>
  <c r="G138"/>
  <c r="H138"/>
  <c r="I138"/>
  <c r="J138"/>
  <c r="E139"/>
  <c r="F139"/>
  <c r="G139"/>
  <c r="H139"/>
  <c r="I139"/>
  <c r="J139"/>
  <c r="K139"/>
  <c r="E127"/>
  <c r="F127"/>
  <c r="G127"/>
  <c r="E128"/>
  <c r="F128"/>
  <c r="G128"/>
  <c r="B126"/>
  <c r="C126"/>
  <c r="D126"/>
  <c r="E126"/>
  <c r="F126"/>
  <c r="G126"/>
  <c r="A126"/>
  <c r="A125"/>
  <c r="A124"/>
  <c r="N75"/>
  <c r="N74" s="1"/>
  <c r="M74"/>
  <c r="N63"/>
  <c r="N66"/>
  <c r="N65" s="1"/>
  <c r="N64" s="1"/>
  <c r="M60"/>
  <c r="M59" s="1"/>
  <c r="M58" s="1"/>
  <c r="L60"/>
  <c r="L59" s="1"/>
  <c r="L58" s="1"/>
  <c r="M63"/>
  <c r="M62" s="1"/>
  <c r="M61" s="1"/>
  <c r="L63"/>
  <c r="L62" s="1"/>
  <c r="L61" s="1"/>
  <c r="O104" i="6"/>
  <c r="T60"/>
  <c r="S60"/>
  <c r="R60"/>
  <c r="Q60"/>
  <c r="P60"/>
  <c r="O60"/>
  <c r="J19" i="12"/>
  <c r="K19"/>
  <c r="L19"/>
  <c r="M19"/>
  <c r="N19"/>
  <c r="J20"/>
  <c r="K20"/>
  <c r="L20"/>
  <c r="M20"/>
  <c r="N20"/>
  <c r="I22"/>
  <c r="M22"/>
  <c r="K22"/>
  <c r="G22"/>
  <c r="L25" i="3" l="1"/>
  <c r="L30"/>
  <c r="M94" i="7"/>
  <c r="L107"/>
  <c r="L102" s="1"/>
  <c r="L76"/>
  <c r="L124"/>
  <c r="R21"/>
  <c r="Q21"/>
  <c r="P21"/>
  <c r="Q94"/>
  <c r="S21"/>
  <c r="O21"/>
  <c r="P76"/>
  <c r="P71" s="1"/>
  <c r="R37"/>
  <c r="O76"/>
  <c r="O71" s="1"/>
  <c r="N79"/>
  <c r="Q47"/>
  <c r="P79"/>
  <c r="R76"/>
  <c r="R71" s="1"/>
  <c r="M79"/>
  <c r="P37"/>
  <c r="P47"/>
  <c r="Q76"/>
  <c r="Q71" s="1"/>
  <c r="L94"/>
  <c r="N76"/>
  <c r="N107"/>
  <c r="N102" s="1"/>
  <c r="N94"/>
  <c r="M107"/>
  <c r="M102" s="1"/>
  <c r="L79"/>
  <c r="Q107"/>
  <c r="Q102" s="1"/>
  <c r="O107"/>
  <c r="O102" s="1"/>
  <c r="P107"/>
  <c r="P102" s="1"/>
  <c r="R107"/>
  <c r="R102" s="1"/>
  <c r="S107"/>
  <c r="S102" s="1"/>
  <c r="P94"/>
  <c r="S79"/>
  <c r="S71"/>
  <c r="O94"/>
  <c r="R94"/>
  <c r="Q79"/>
  <c r="O79"/>
  <c r="S94"/>
  <c r="R79"/>
  <c r="O47"/>
  <c r="R47"/>
  <c r="S47"/>
  <c r="L19" i="3" l="1"/>
  <c r="L28" s="1"/>
  <c r="L29"/>
  <c r="R67" i="7"/>
  <c r="P67"/>
  <c r="T50" i="6" l="1"/>
  <c r="S50"/>
  <c r="R50"/>
  <c r="Q50"/>
  <c r="P50"/>
  <c r="O50"/>
  <c r="Q49" l="1"/>
  <c r="P62" i="7"/>
  <c r="S49" i="6"/>
  <c r="R62" i="7"/>
  <c r="R49" i="6"/>
  <c r="Q62" i="7"/>
  <c r="O49" i="6"/>
  <c r="N62" i="7"/>
  <c r="P49" i="6"/>
  <c r="O62" i="7"/>
  <c r="T49" i="6"/>
  <c r="S62" i="7"/>
  <c r="S170" i="6"/>
  <c r="Q170"/>
  <c r="O170"/>
  <c r="T169"/>
  <c r="R169"/>
  <c r="Q141" i="7" s="1"/>
  <c r="P169" i="6"/>
  <c r="O141" i="7" s="1"/>
  <c r="S167" i="6"/>
  <c r="Q167"/>
  <c r="O167"/>
  <c r="T166"/>
  <c r="S138" i="7" s="1"/>
  <c r="R166" i="6"/>
  <c r="Q138" i="7" s="1"/>
  <c r="P166" i="6"/>
  <c r="O138" i="7" s="1"/>
  <c r="S164" i="6"/>
  <c r="R136" i="7" s="1"/>
  <c r="Q164" i="6"/>
  <c r="O164"/>
  <c r="T163"/>
  <c r="S135" i="7" s="1"/>
  <c r="S163" i="6"/>
  <c r="R135" i="7" s="1"/>
  <c r="R163" i="6"/>
  <c r="Q135" i="7" s="1"/>
  <c r="P163" i="6"/>
  <c r="O135" i="7" s="1"/>
  <c r="S159" i="6"/>
  <c r="Q159"/>
  <c r="O159"/>
  <c r="T158"/>
  <c r="S130" i="7" s="1"/>
  <c r="R158" i="6"/>
  <c r="Q130" i="7" s="1"/>
  <c r="P158" i="6"/>
  <c r="O130" i="7" s="1"/>
  <c r="T156" i="6"/>
  <c r="S128" i="7" s="1"/>
  <c r="R156" i="6"/>
  <c r="Q128" i="7" s="1"/>
  <c r="P156" i="6"/>
  <c r="O128" i="7" s="1"/>
  <c r="S155" i="6"/>
  <c r="Q155"/>
  <c r="O155"/>
  <c r="T154"/>
  <c r="R154"/>
  <c r="P154"/>
  <c r="O154" l="1"/>
  <c r="N126" i="7" s="1"/>
  <c r="N127"/>
  <c r="O163" i="6"/>
  <c r="N135" i="7" s="1"/>
  <c r="N136"/>
  <c r="S166" i="6"/>
  <c r="R138" i="7" s="1"/>
  <c r="R139"/>
  <c r="O169" i="6"/>
  <c r="N141" i="7" s="1"/>
  <c r="N142"/>
  <c r="P153" i="6"/>
  <c r="O126" i="7"/>
  <c r="O158" i="6"/>
  <c r="N131" i="7"/>
  <c r="Q163" i="6"/>
  <c r="P135" i="7" s="1"/>
  <c r="P136"/>
  <c r="Q169" i="6"/>
  <c r="P141" i="7" s="1"/>
  <c r="P142"/>
  <c r="T48" i="6"/>
  <c r="T47" s="1"/>
  <c r="S61" i="7"/>
  <c r="S57" s="1"/>
  <c r="O48" i="6"/>
  <c r="O47" s="1"/>
  <c r="N61" i="7"/>
  <c r="N57" s="1"/>
  <c r="S48" i="6"/>
  <c r="S47" s="1"/>
  <c r="R61" i="7"/>
  <c r="R57" s="1"/>
  <c r="Q154" i="6"/>
  <c r="P126" i="7" s="1"/>
  <c r="P127"/>
  <c r="Q158" i="6"/>
  <c r="P131" i="7"/>
  <c r="O166" i="6"/>
  <c r="N138" i="7" s="1"/>
  <c r="N139"/>
  <c r="S169" i="6"/>
  <c r="R141" i="7" s="1"/>
  <c r="R142"/>
  <c r="R153" i="6"/>
  <c r="Q126" i="7"/>
  <c r="S154" i="6"/>
  <c r="R126" i="7" s="1"/>
  <c r="R127"/>
  <c r="T153" i="6"/>
  <c r="S126" i="7"/>
  <c r="S158" i="6"/>
  <c r="R131" i="7"/>
  <c r="Q166" i="6"/>
  <c r="P138" i="7" s="1"/>
  <c r="P139"/>
  <c r="P48" i="6"/>
  <c r="P47" s="1"/>
  <c r="O61" i="7"/>
  <c r="O57" s="1"/>
  <c r="R48" i="6"/>
  <c r="R47" s="1"/>
  <c r="Q61" i="7"/>
  <c r="Q57" s="1"/>
  <c r="Q48" i="6"/>
  <c r="Q47" s="1"/>
  <c r="P61" i="7"/>
  <c r="P57" s="1"/>
  <c r="R162" i="6"/>
  <c r="Q134" i="7" s="1"/>
  <c r="P162" i="6"/>
  <c r="O134" i="7" s="1"/>
  <c r="T162" i="6"/>
  <c r="S134" i="7" s="1"/>
  <c r="O162" i="6"/>
  <c r="O153"/>
  <c r="O136"/>
  <c r="O67"/>
  <c r="S56"/>
  <c r="T56" s="1"/>
  <c r="S70" i="7" s="1"/>
  <c r="S69" s="1"/>
  <c r="S68" s="1"/>
  <c r="Q56" i="6"/>
  <c r="R56" s="1"/>
  <c r="Q70" i="7" s="1"/>
  <c r="Q69" s="1"/>
  <c r="Q68" s="1"/>
  <c r="O56" i="6"/>
  <c r="P56" s="1"/>
  <c r="O70" i="7" s="1"/>
  <c r="O69" s="1"/>
  <c r="O68" s="1"/>
  <c r="O30" i="6"/>
  <c r="O32"/>
  <c r="S162" l="1"/>
  <c r="Q162"/>
  <c r="P134" i="7" s="1"/>
  <c r="Q161" i="6"/>
  <c r="P133" i="7" s="1"/>
  <c r="S161" i="6"/>
  <c r="R133" i="7" s="1"/>
  <c r="R134"/>
  <c r="O161" i="6"/>
  <c r="N133" i="7" s="1"/>
  <c r="N134"/>
  <c r="T152" i="6"/>
  <c r="S125" i="7"/>
  <c r="R152" i="6"/>
  <c r="Q125" i="7"/>
  <c r="O157" i="6"/>
  <c r="N129" i="7" s="1"/>
  <c r="N130"/>
  <c r="N125"/>
  <c r="S157" i="6"/>
  <c r="R129" i="7" s="1"/>
  <c r="R130"/>
  <c r="Q157" i="6"/>
  <c r="P129" i="7" s="1"/>
  <c r="P130"/>
  <c r="P152" i="6"/>
  <c r="O125" i="7"/>
  <c r="G39" i="5"/>
  <c r="I39"/>
  <c r="K39"/>
  <c r="F39"/>
  <c r="O152" i="6" l="1"/>
  <c r="P151"/>
  <c r="O123" i="7" s="1"/>
  <c r="O124"/>
  <c r="T151" i="6"/>
  <c r="S123" i="7" s="1"/>
  <c r="S124"/>
  <c r="R151" i="6"/>
  <c r="Q123" i="7" s="1"/>
  <c r="Q124"/>
  <c r="Q69" i="6"/>
  <c r="N124" i="7" l="1"/>
  <c r="O151" i="6"/>
  <c r="N123" i="7" s="1"/>
  <c r="M46" i="14"/>
  <c r="L46"/>
  <c r="K46"/>
  <c r="J46"/>
  <c r="J45" s="1"/>
  <c r="I21" i="12" l="1"/>
  <c r="S86" i="6"/>
  <c r="T86" s="1"/>
  <c r="S101" i="7" s="1"/>
  <c r="S100" s="1"/>
  <c r="S99" s="1"/>
  <c r="S67" s="1"/>
  <c r="Q86" i="6"/>
  <c r="R86" s="1"/>
  <c r="Q101" i="7" s="1"/>
  <c r="Q100" s="1"/>
  <c r="Q99" s="1"/>
  <c r="Q67" s="1"/>
  <c r="O86" i="6"/>
  <c r="P86" s="1"/>
  <c r="O101" i="7" s="1"/>
  <c r="O100" s="1"/>
  <c r="O99" s="1"/>
  <c r="O67" s="1"/>
  <c r="K72" i="14"/>
  <c r="L72"/>
  <c r="M72"/>
  <c r="Q67" i="6" l="1"/>
  <c r="S67" l="1"/>
  <c r="L27" i="7" l="1"/>
  <c r="M27"/>
  <c r="P62" i="6" l="1"/>
  <c r="Q62"/>
  <c r="R62"/>
  <c r="S62"/>
  <c r="T62"/>
  <c r="O62"/>
  <c r="N105" l="1"/>
  <c r="N17" i="12" l="1"/>
  <c r="N16" s="1"/>
  <c r="M17"/>
  <c r="M16" s="1"/>
  <c r="K33" i="5"/>
  <c r="K32" s="1"/>
  <c r="K31"/>
  <c r="K29" s="1"/>
  <c r="K30"/>
  <c r="J30"/>
  <c r="K20"/>
  <c r="S118" i="7"/>
  <c r="R118"/>
  <c r="T201" i="6"/>
  <c r="S201"/>
  <c r="T200"/>
  <c r="S200"/>
  <c r="T198"/>
  <c r="S198"/>
  <c r="T197"/>
  <c r="T196" s="1"/>
  <c r="S197"/>
  <c r="S196" s="1"/>
  <c r="T190"/>
  <c r="T171" s="1"/>
  <c r="S143" i="7" s="1"/>
  <c r="S190" i="6"/>
  <c r="T189"/>
  <c r="S189"/>
  <c r="T187"/>
  <c r="T186" s="1"/>
  <c r="S187"/>
  <c r="S186" s="1"/>
  <c r="T184"/>
  <c r="T183" s="1"/>
  <c r="T182" s="1"/>
  <c r="T178"/>
  <c r="S178"/>
  <c r="T177"/>
  <c r="S177"/>
  <c r="T149"/>
  <c r="T148" s="1"/>
  <c r="T147" s="1"/>
  <c r="S43" i="7" s="1"/>
  <c r="S42" s="1"/>
  <c r="S41" s="1"/>
  <c r="S37" s="1"/>
  <c r="S146" i="6"/>
  <c r="S145" s="1"/>
  <c r="T145"/>
  <c r="T144" s="1"/>
  <c r="S40" i="7" s="1"/>
  <c r="S39" s="1"/>
  <c r="S38" s="1"/>
  <c r="S143" i="6"/>
  <c r="S142" s="1"/>
  <c r="T142"/>
  <c r="T135"/>
  <c r="S135"/>
  <c r="T134"/>
  <c r="T129" s="1"/>
  <c r="T128" s="1"/>
  <c r="S134"/>
  <c r="S129" s="1"/>
  <c r="S128" s="1"/>
  <c r="T132"/>
  <c r="S132"/>
  <c r="T131"/>
  <c r="S131"/>
  <c r="T125"/>
  <c r="S125"/>
  <c r="T123"/>
  <c r="S123"/>
  <c r="T120"/>
  <c r="S120"/>
  <c r="T119"/>
  <c r="S119"/>
  <c r="S117"/>
  <c r="S116" s="1"/>
  <c r="T114"/>
  <c r="S114"/>
  <c r="T113"/>
  <c r="S113"/>
  <c r="T111"/>
  <c r="S111"/>
  <c r="T110"/>
  <c r="S30" i="7" s="1"/>
  <c r="S29" s="1"/>
  <c r="S28" s="1"/>
  <c r="S110" i="6"/>
  <c r="R30" i="7" s="1"/>
  <c r="R29" s="1"/>
  <c r="R28" s="1"/>
  <c r="S106" i="6"/>
  <c r="T103"/>
  <c r="S103"/>
  <c r="T102"/>
  <c r="T101" s="1"/>
  <c r="S102"/>
  <c r="S101" s="1"/>
  <c r="S100" s="1"/>
  <c r="T95"/>
  <c r="T87" s="1"/>
  <c r="S95"/>
  <c r="T93"/>
  <c r="S93"/>
  <c r="T92"/>
  <c r="T91" s="1"/>
  <c r="S92"/>
  <c r="S91" s="1"/>
  <c r="T85"/>
  <c r="T84" s="1"/>
  <c r="S85"/>
  <c r="S84" s="1"/>
  <c r="S77"/>
  <c r="S76" s="1"/>
  <c r="S75" s="1"/>
  <c r="T76"/>
  <c r="T75" s="1"/>
  <c r="S73"/>
  <c r="S72" s="1"/>
  <c r="T72"/>
  <c r="T70"/>
  <c r="S70"/>
  <c r="T68"/>
  <c r="S68"/>
  <c r="S66"/>
  <c r="T58"/>
  <c r="T57" s="1"/>
  <c r="T55"/>
  <c r="T54" s="1"/>
  <c r="T53" s="1"/>
  <c r="T52" s="1"/>
  <c r="S55"/>
  <c r="S54" s="1"/>
  <c r="T45"/>
  <c r="S45"/>
  <c r="T44"/>
  <c r="T43" s="1"/>
  <c r="S44"/>
  <c r="S43" s="1"/>
  <c r="T38"/>
  <c r="T37" s="1"/>
  <c r="S38"/>
  <c r="S37" s="1"/>
  <c r="S31"/>
  <c r="S29"/>
  <c r="S28" s="1"/>
  <c r="T29"/>
  <c r="T26"/>
  <c r="K18" i="5" s="1"/>
  <c r="T23" i="6"/>
  <c r="S23"/>
  <c r="T22"/>
  <c r="T21" s="1"/>
  <c r="S22"/>
  <c r="S21" s="1"/>
  <c r="M77" i="14"/>
  <c r="M75"/>
  <c r="M74" s="1"/>
  <c r="M70"/>
  <c r="M69" s="1"/>
  <c r="M67"/>
  <c r="M66" s="1"/>
  <c r="M60"/>
  <c r="M59" s="1"/>
  <c r="M58" s="1"/>
  <c r="M56"/>
  <c r="M55" s="1"/>
  <c r="M51" s="1"/>
  <c r="M53"/>
  <c r="M52"/>
  <c r="M45" s="1"/>
  <c r="M49"/>
  <c r="M48" s="1"/>
  <c r="M43"/>
  <c r="M42"/>
  <c r="M41" s="1"/>
  <c r="M39"/>
  <c r="M38" s="1"/>
  <c r="M36"/>
  <c r="M34"/>
  <c r="M31"/>
  <c r="M27"/>
  <c r="M26" s="1"/>
  <c r="M21"/>
  <c r="M20" s="1"/>
  <c r="M16"/>
  <c r="S130" i="6" l="1"/>
  <c r="T168"/>
  <c r="S140" i="7" s="1"/>
  <c r="T160" i="6"/>
  <c r="S132" i="7" s="1"/>
  <c r="S176" i="6"/>
  <c r="S175" s="1"/>
  <c r="S174" s="1"/>
  <c r="S173" s="1"/>
  <c r="S172" s="1"/>
  <c r="S153" s="1"/>
  <c r="M15" i="14"/>
  <c r="M65"/>
  <c r="M64" s="1"/>
  <c r="S194" i="6"/>
  <c r="S193" s="1"/>
  <c r="S192" s="1"/>
  <c r="J37" i="5" s="1"/>
  <c r="J36" s="1"/>
  <c r="T20" i="6"/>
  <c r="T19" s="1"/>
  <c r="T18" s="1"/>
  <c r="T122"/>
  <c r="T99" s="1"/>
  <c r="T98" s="1"/>
  <c r="T194"/>
  <c r="T193" s="1"/>
  <c r="T192" s="1"/>
  <c r="S122"/>
  <c r="S99" s="1"/>
  <c r="T195"/>
  <c r="M33" i="14"/>
  <c r="S195" i="6"/>
  <c r="S27"/>
  <c r="S26" s="1"/>
  <c r="S90"/>
  <c r="S89" s="1"/>
  <c r="S88" s="1"/>
  <c r="S87" s="1"/>
  <c r="T90"/>
  <c r="T89" s="1"/>
  <c r="T88" s="1"/>
  <c r="T42"/>
  <c r="S65"/>
  <c r="S58"/>
  <c r="S57" s="1"/>
  <c r="S42"/>
  <c r="T181"/>
  <c r="K35" i="5"/>
  <c r="K34" s="1"/>
  <c r="T130" i="6"/>
  <c r="S149"/>
  <c r="S148" s="1"/>
  <c r="S141" s="1"/>
  <c r="S140" s="1"/>
  <c r="S139" s="1"/>
  <c r="J28" i="5"/>
  <c r="S185" i="6"/>
  <c r="S184" s="1"/>
  <c r="S183" s="1"/>
  <c r="S182" s="1"/>
  <c r="S181" s="1"/>
  <c r="K28" i="5"/>
  <c r="T36" i="6"/>
  <c r="T35"/>
  <c r="T34" s="1"/>
  <c r="T33" s="1"/>
  <c r="S35"/>
  <c r="S34" s="1"/>
  <c r="S33" s="1"/>
  <c r="J19" i="5" s="1"/>
  <c r="S36" i="6"/>
  <c r="S82"/>
  <c r="S81" s="1"/>
  <c r="S83"/>
  <c r="T83"/>
  <c r="T82"/>
  <c r="T81" s="1"/>
  <c r="S20"/>
  <c r="S19" s="1"/>
  <c r="T141"/>
  <c r="T140" s="1"/>
  <c r="T139" s="1"/>
  <c r="S152" l="1"/>
  <c r="R125" i="7"/>
  <c r="S53" i="6"/>
  <c r="S52" s="1"/>
  <c r="K25" i="5"/>
  <c r="K24" s="1"/>
  <c r="T180" i="6"/>
  <c r="T157" s="1"/>
  <c r="S129" i="7" s="1"/>
  <c r="T161" i="6"/>
  <c r="S133" i="7" s="1"/>
  <c r="S144" s="1"/>
  <c r="S146" s="1"/>
  <c r="T165" i="6"/>
  <c r="S137" i="7" s="1"/>
  <c r="J33" i="5"/>
  <c r="J32" s="1"/>
  <c r="M30" i="14"/>
  <c r="M14" s="1"/>
  <c r="M79" s="1"/>
  <c r="K17" i="5"/>
  <c r="J18"/>
  <c r="K37"/>
  <c r="K36" s="1"/>
  <c r="J25"/>
  <c r="J24" s="1"/>
  <c r="K27"/>
  <c r="K26" s="1"/>
  <c r="S180" i="6"/>
  <c r="J35" i="5"/>
  <c r="J34" s="1"/>
  <c r="T17" i="6"/>
  <c r="K21" i="5"/>
  <c r="S137" i="6"/>
  <c r="J31" i="5"/>
  <c r="J29" s="1"/>
  <c r="K19"/>
  <c r="T80" i="6"/>
  <c r="T79" s="1"/>
  <c r="K23" i="5"/>
  <c r="K22" s="1"/>
  <c r="S80" i="6"/>
  <c r="S79" s="1"/>
  <c r="J23" i="5"/>
  <c r="J22" s="1"/>
  <c r="S98" i="6"/>
  <c r="S97" s="1"/>
  <c r="J27" i="5"/>
  <c r="J26" s="1"/>
  <c r="S18" i="6"/>
  <c r="J17" i="5"/>
  <c r="K43" i="14"/>
  <c r="L43"/>
  <c r="J43"/>
  <c r="S151" i="6" l="1"/>
  <c r="R123" i="7" s="1"/>
  <c r="R124"/>
  <c r="R144" s="1"/>
  <c r="S20"/>
  <c r="J21" i="5"/>
  <c r="K16"/>
  <c r="K38" s="1"/>
  <c r="K40" s="1"/>
  <c r="R20" i="7"/>
  <c r="J16" i="5"/>
  <c r="J38" s="1"/>
  <c r="T16" i="6"/>
  <c r="S17"/>
  <c r="S16" s="1"/>
  <c r="T203"/>
  <c r="N96"/>
  <c r="M90" i="7" s="1"/>
  <c r="M89" s="1"/>
  <c r="S147" l="1"/>
  <c r="T205" i="6"/>
  <c r="T207"/>
  <c r="S203"/>
  <c r="O59"/>
  <c r="M59"/>
  <c r="K49" i="14"/>
  <c r="L49"/>
  <c r="J49"/>
  <c r="J48" s="1"/>
  <c r="R147" i="7" l="1"/>
  <c r="S204" i="6"/>
  <c r="R145" i="7" s="1"/>
  <c r="R146" s="1"/>
  <c r="S207" i="6"/>
  <c r="E51" i="7"/>
  <c r="F51"/>
  <c r="G51"/>
  <c r="H51"/>
  <c r="I51"/>
  <c r="J51"/>
  <c r="E52"/>
  <c r="F52"/>
  <c r="G52"/>
  <c r="H52"/>
  <c r="I52"/>
  <c r="J52"/>
  <c r="K52"/>
  <c r="E53"/>
  <c r="F53"/>
  <c r="G53"/>
  <c r="H53"/>
  <c r="I53"/>
  <c r="J53"/>
  <c r="K53"/>
  <c r="N53"/>
  <c r="N52" s="1"/>
  <c r="N51" s="1"/>
  <c r="M53"/>
  <c r="M52" s="1"/>
  <c r="M51" s="1"/>
  <c r="L53"/>
  <c r="L52" s="1"/>
  <c r="L51" s="1"/>
  <c r="Q118"/>
  <c r="N118"/>
  <c r="O118"/>
  <c r="P118"/>
  <c r="M121"/>
  <c r="M120" s="1"/>
  <c r="M119" s="1"/>
  <c r="M118" s="1"/>
  <c r="L121"/>
  <c r="L120" s="1"/>
  <c r="L119" s="1"/>
  <c r="L118" s="1"/>
  <c r="M94" i="6"/>
  <c r="M150"/>
  <c r="L75" i="14"/>
  <c r="L74" s="1"/>
  <c r="K75"/>
  <c r="K74" s="1"/>
  <c r="J75"/>
  <c r="K77"/>
  <c r="L77"/>
  <c r="J77"/>
  <c r="S205" i="6" l="1"/>
  <c r="S210" s="1"/>
  <c r="J39" i="5"/>
  <c r="J40" s="1"/>
  <c r="J74" i="14"/>
  <c r="R132" i="6"/>
  <c r="Q132"/>
  <c r="P132"/>
  <c r="O132"/>
  <c r="N132"/>
  <c r="M132"/>
  <c r="R131"/>
  <c r="Q131"/>
  <c r="P131"/>
  <c r="O131"/>
  <c r="N131"/>
  <c r="M131"/>
  <c r="Q77"/>
  <c r="Q76" s="1"/>
  <c r="Q75" s="1"/>
  <c r="O77"/>
  <c r="O76" s="1"/>
  <c r="O75" s="1"/>
  <c r="M77"/>
  <c r="M76" s="1"/>
  <c r="M75" s="1"/>
  <c r="R76"/>
  <c r="R75" s="1"/>
  <c r="P76"/>
  <c r="P75" s="1"/>
  <c r="N76"/>
  <c r="N75" s="1"/>
  <c r="S208" l="1"/>
  <c r="J41" i="5"/>
  <c r="N110" i="6"/>
  <c r="M146" l="1"/>
  <c r="M69"/>
  <c r="M30" i="7" l="1"/>
  <c r="M29" s="1"/>
  <c r="M28" s="1"/>
  <c r="L30"/>
  <c r="L29" s="1"/>
  <c r="L28" s="1"/>
  <c r="L26"/>
  <c r="L25" s="1"/>
  <c r="N27"/>
  <c r="N26" s="1"/>
  <c r="N25" s="1"/>
  <c r="M26"/>
  <c r="M25" s="1"/>
  <c r="M62" i="6"/>
  <c r="M103"/>
  <c r="M102" s="1"/>
  <c r="R114"/>
  <c r="Q114"/>
  <c r="P114"/>
  <c r="O114"/>
  <c r="N114"/>
  <c r="M114"/>
  <c r="R113"/>
  <c r="Q113"/>
  <c r="P113"/>
  <c r="O113"/>
  <c r="N113"/>
  <c r="M113"/>
  <c r="R111"/>
  <c r="Q111"/>
  <c r="P111"/>
  <c r="O111"/>
  <c r="N111"/>
  <c r="M111"/>
  <c r="R110"/>
  <c r="Q30" i="7" s="1"/>
  <c r="Q29" s="1"/>
  <c r="Q28" s="1"/>
  <c r="Q110" i="6"/>
  <c r="P30" i="7" s="1"/>
  <c r="P29" s="1"/>
  <c r="P28" s="1"/>
  <c r="P110" i="6"/>
  <c r="O30" i="7" s="1"/>
  <c r="O29" s="1"/>
  <c r="O28" s="1"/>
  <c r="O110" i="6"/>
  <c r="N30" i="7" s="1"/>
  <c r="N29" s="1"/>
  <c r="N28" s="1"/>
  <c r="M110" i="6"/>
  <c r="L70" i="14"/>
  <c r="L69" s="1"/>
  <c r="K70"/>
  <c r="K69" s="1"/>
  <c r="J70"/>
  <c r="J69" s="1"/>
  <c r="N40" i="7" l="1"/>
  <c r="N39" s="1"/>
  <c r="N38" s="1"/>
  <c r="L40"/>
  <c r="L39" s="1"/>
  <c r="L38" s="1"/>
  <c r="Q143" i="6"/>
  <c r="Q142" s="1"/>
  <c r="O143"/>
  <c r="O142" s="1"/>
  <c r="M143"/>
  <c r="M142" s="1"/>
  <c r="R142"/>
  <c r="P142"/>
  <c r="N142"/>
  <c r="J16" i="14" l="1"/>
  <c r="J15" s="1"/>
  <c r="K16"/>
  <c r="L16"/>
  <c r="J24"/>
  <c r="J21" s="1"/>
  <c r="J20" s="1"/>
  <c r="K21"/>
  <c r="L21"/>
  <c r="J27"/>
  <c r="J26" s="1"/>
  <c r="K27"/>
  <c r="K26" s="1"/>
  <c r="L27"/>
  <c r="L26" s="1"/>
  <c r="J31"/>
  <c r="K31"/>
  <c r="L31"/>
  <c r="J34"/>
  <c r="K34"/>
  <c r="L34"/>
  <c r="J36"/>
  <c r="K36"/>
  <c r="L36"/>
  <c r="J39"/>
  <c r="J38" s="1"/>
  <c r="K39"/>
  <c r="K38" s="1"/>
  <c r="L39"/>
  <c r="L38" s="1"/>
  <c r="J42"/>
  <c r="K42"/>
  <c r="L42"/>
  <c r="K48"/>
  <c r="L48"/>
  <c r="J53"/>
  <c r="J52" s="1"/>
  <c r="K53"/>
  <c r="K52" s="1"/>
  <c r="K45" s="1"/>
  <c r="L53"/>
  <c r="L52" s="1"/>
  <c r="L45" s="1"/>
  <c r="J56"/>
  <c r="J55" s="1"/>
  <c r="K56"/>
  <c r="K55" s="1"/>
  <c r="L56"/>
  <c r="L55" s="1"/>
  <c r="J60"/>
  <c r="J59" s="1"/>
  <c r="J58" s="1"/>
  <c r="K60"/>
  <c r="K59" s="1"/>
  <c r="K58" s="1"/>
  <c r="L60"/>
  <c r="L59" s="1"/>
  <c r="L58" s="1"/>
  <c r="J67"/>
  <c r="J66" s="1"/>
  <c r="J65" s="1"/>
  <c r="J64" s="1"/>
  <c r="K67"/>
  <c r="K66" s="1"/>
  <c r="L67"/>
  <c r="L66" s="1"/>
  <c r="J72"/>
  <c r="K17" i="12"/>
  <c r="K16" s="1"/>
  <c r="H17"/>
  <c r="H16" s="1"/>
  <c r="I20"/>
  <c r="J17"/>
  <c r="J16" s="1"/>
  <c r="L17"/>
  <c r="L16" s="1"/>
  <c r="G16"/>
  <c r="G17"/>
  <c r="G19"/>
  <c r="G20"/>
  <c r="I19" l="1"/>
  <c r="I17" s="1"/>
  <c r="I16" s="1"/>
  <c r="L41" i="14"/>
  <c r="K41"/>
  <c r="L65"/>
  <c r="L64" s="1"/>
  <c r="L20"/>
  <c r="K15"/>
  <c r="K65"/>
  <c r="K64" s="1"/>
  <c r="K20"/>
  <c r="L15"/>
  <c r="J33"/>
  <c r="J30" s="1"/>
  <c r="L33"/>
  <c r="K33"/>
  <c r="J51"/>
  <c r="L51"/>
  <c r="K51"/>
  <c r="J41"/>
  <c r="K30" l="1"/>
  <c r="L30"/>
  <c r="K14"/>
  <c r="K79" s="1"/>
  <c r="J14"/>
  <c r="J79" s="1"/>
  <c r="I27" i="3" s="1"/>
  <c r="L14" i="14" l="1"/>
  <c r="L79" s="1"/>
  <c r="J27" i="3"/>
  <c r="J26" s="1"/>
  <c r="J25" s="1"/>
  <c r="K27" l="1"/>
  <c r="K26" s="1"/>
  <c r="K25" s="1"/>
  <c r="M24" i="7"/>
  <c r="M23" s="1"/>
  <c r="M22" s="1"/>
  <c r="N24"/>
  <c r="N23" s="1"/>
  <c r="N22" s="1"/>
  <c r="M33"/>
  <c r="M32" s="1"/>
  <c r="M31" s="1"/>
  <c r="N33"/>
  <c r="N32" s="1"/>
  <c r="N31" s="1"/>
  <c r="M36"/>
  <c r="M35" s="1"/>
  <c r="M34" s="1"/>
  <c r="N36"/>
  <c r="N35" s="1"/>
  <c r="N34" s="1"/>
  <c r="L36"/>
  <c r="L35" s="1"/>
  <c r="L34" s="1"/>
  <c r="L33"/>
  <c r="L32" s="1"/>
  <c r="L31" s="1"/>
  <c r="L24"/>
  <c r="L23" s="1"/>
  <c r="N43"/>
  <c r="N42" s="1"/>
  <c r="N41" s="1"/>
  <c r="M46"/>
  <c r="M45" s="1"/>
  <c r="M44" s="1"/>
  <c r="N46"/>
  <c r="N45" s="1"/>
  <c r="N44" s="1"/>
  <c r="M50"/>
  <c r="M49" s="1"/>
  <c r="M48" s="1"/>
  <c r="N50"/>
  <c r="N49" s="1"/>
  <c r="N48" s="1"/>
  <c r="M56"/>
  <c r="M55" s="1"/>
  <c r="M54" s="1"/>
  <c r="N56"/>
  <c r="N55" s="1"/>
  <c r="N54" s="1"/>
  <c r="M70"/>
  <c r="M69" s="1"/>
  <c r="M68" s="1"/>
  <c r="N70"/>
  <c r="N69" s="1"/>
  <c r="N68" s="1"/>
  <c r="M73"/>
  <c r="M72" s="1"/>
  <c r="N73"/>
  <c r="N72" s="1"/>
  <c r="L73"/>
  <c r="L70"/>
  <c r="L56"/>
  <c r="L55" s="1"/>
  <c r="L54" s="1"/>
  <c r="L50"/>
  <c r="L46"/>
  <c r="L45" s="1"/>
  <c r="L43"/>
  <c r="N71" l="1"/>
  <c r="N21"/>
  <c r="M71"/>
  <c r="M47"/>
  <c r="N47"/>
  <c r="N37"/>
  <c r="M21"/>
  <c r="L22"/>
  <c r="L21" s="1"/>
  <c r="L42"/>
  <c r="L41" s="1"/>
  <c r="L44"/>
  <c r="L49"/>
  <c r="L48" s="1"/>
  <c r="L47" s="1"/>
  <c r="L37" l="1"/>
  <c r="M67"/>
  <c r="O102" i="6"/>
  <c r="O101" s="1"/>
  <c r="O103"/>
  <c r="O106"/>
  <c r="O105" s="1"/>
  <c r="O117"/>
  <c r="O116" s="1"/>
  <c r="O119"/>
  <c r="O120"/>
  <c r="R201"/>
  <c r="R200"/>
  <c r="R198"/>
  <c r="R197"/>
  <c r="R190"/>
  <c r="R171" s="1"/>
  <c r="Q143" i="7" s="1"/>
  <c r="R189" i="6"/>
  <c r="R187"/>
  <c r="R186" s="1"/>
  <c r="R184"/>
  <c r="R183" s="1"/>
  <c r="R182" s="1"/>
  <c r="R181" s="1"/>
  <c r="R178"/>
  <c r="R177"/>
  <c r="R149"/>
  <c r="R148" s="1"/>
  <c r="R147" s="1"/>
  <c r="Q43" i="7" s="1"/>
  <c r="Q42" s="1"/>
  <c r="Q41" s="1"/>
  <c r="Q37" s="1"/>
  <c r="R145" i="6"/>
  <c r="R135"/>
  <c r="R134"/>
  <c r="R130" s="1"/>
  <c r="R125"/>
  <c r="R123"/>
  <c r="R120"/>
  <c r="R119"/>
  <c r="R103"/>
  <c r="R102"/>
  <c r="R101" s="1"/>
  <c r="R95"/>
  <c r="R87" s="1"/>
  <c r="R93"/>
  <c r="R92"/>
  <c r="R91" s="1"/>
  <c r="R85"/>
  <c r="R84" s="1"/>
  <c r="R72"/>
  <c r="R70"/>
  <c r="R68"/>
  <c r="R58"/>
  <c r="R57" s="1"/>
  <c r="R55"/>
  <c r="R54" s="1"/>
  <c r="R53" s="1"/>
  <c r="R52" s="1"/>
  <c r="R45"/>
  <c r="R44"/>
  <c r="R43" s="1"/>
  <c r="R38"/>
  <c r="R37" s="1"/>
  <c r="R29"/>
  <c r="R26"/>
  <c r="R23"/>
  <c r="R22"/>
  <c r="R21" s="1"/>
  <c r="P201"/>
  <c r="P200"/>
  <c r="P198"/>
  <c r="P197"/>
  <c r="P190"/>
  <c r="P171" s="1"/>
  <c r="O143" i="7" s="1"/>
  <c r="P189" i="6"/>
  <c r="P187"/>
  <c r="P186" s="1"/>
  <c r="P184"/>
  <c r="P183" s="1"/>
  <c r="P182" s="1"/>
  <c r="P181" s="1"/>
  <c r="P178"/>
  <c r="P177"/>
  <c r="P149"/>
  <c r="P148" s="1"/>
  <c r="P147" s="1"/>
  <c r="O43" i="7" s="1"/>
  <c r="O42" s="1"/>
  <c r="O41" s="1"/>
  <c r="O37" s="1"/>
  <c r="P145" i="6"/>
  <c r="P135"/>
  <c r="P134"/>
  <c r="P130" s="1"/>
  <c r="P125"/>
  <c r="P123"/>
  <c r="P120"/>
  <c r="P119"/>
  <c r="P103"/>
  <c r="P102"/>
  <c r="P101" s="1"/>
  <c r="P95"/>
  <c r="P87" s="1"/>
  <c r="P93"/>
  <c r="P92"/>
  <c r="P91" s="1"/>
  <c r="P85"/>
  <c r="P84" s="1"/>
  <c r="P72"/>
  <c r="P70"/>
  <c r="P68"/>
  <c r="P58"/>
  <c r="P57" s="1"/>
  <c r="P55"/>
  <c r="P54" s="1"/>
  <c r="P53" s="1"/>
  <c r="P52" s="1"/>
  <c r="P45"/>
  <c r="P44"/>
  <c r="P43" s="1"/>
  <c r="P38"/>
  <c r="P37" s="1"/>
  <c r="P29"/>
  <c r="P26"/>
  <c r="P23"/>
  <c r="P22"/>
  <c r="P21" s="1"/>
  <c r="Q201"/>
  <c r="Q200"/>
  <c r="Q198"/>
  <c r="Q197"/>
  <c r="Q190"/>
  <c r="Q189"/>
  <c r="Q187"/>
  <c r="Q186" s="1"/>
  <c r="Q178"/>
  <c r="Q177"/>
  <c r="Q149"/>
  <c r="Q148" s="1"/>
  <c r="Q146"/>
  <c r="Q145" s="1"/>
  <c r="Q135"/>
  <c r="Q134"/>
  <c r="Q130" s="1"/>
  <c r="Q125"/>
  <c r="Q123"/>
  <c r="Q120"/>
  <c r="Q119"/>
  <c r="Q117"/>
  <c r="Q116" s="1"/>
  <c r="Q106"/>
  <c r="Q103"/>
  <c r="Q102"/>
  <c r="Q101" s="1"/>
  <c r="Q100" s="1"/>
  <c r="Q95"/>
  <c r="Q93"/>
  <c r="Q92"/>
  <c r="Q91" s="1"/>
  <c r="Q85"/>
  <c r="Q84" s="1"/>
  <c r="Q83" s="1"/>
  <c r="Q73"/>
  <c r="Q72" s="1"/>
  <c r="Q70"/>
  <c r="Q68"/>
  <c r="Q66"/>
  <c r="Q65"/>
  <c r="Q58"/>
  <c r="Q57" s="1"/>
  <c r="Q55"/>
  <c r="Q54" s="1"/>
  <c r="Q45"/>
  <c r="Q44"/>
  <c r="Q43" s="1"/>
  <c r="Q38"/>
  <c r="Q37" s="1"/>
  <c r="Q36" s="1"/>
  <c r="Q31"/>
  <c r="Q23"/>
  <c r="Q22"/>
  <c r="Q21" s="1"/>
  <c r="O201"/>
  <c r="O200"/>
  <c r="O198"/>
  <c r="O197"/>
  <c r="O190"/>
  <c r="O189"/>
  <c r="O187"/>
  <c r="O186" s="1"/>
  <c r="O178"/>
  <c r="O177"/>
  <c r="O176" s="1"/>
  <c r="O175" s="1"/>
  <c r="O174" s="1"/>
  <c r="O173" s="1"/>
  <c r="O149"/>
  <c r="O148" s="1"/>
  <c r="O146"/>
  <c r="O145" s="1"/>
  <c r="O135"/>
  <c r="O134"/>
  <c r="O130" s="1"/>
  <c r="O125"/>
  <c r="O123"/>
  <c r="O95"/>
  <c r="O93"/>
  <c r="O92"/>
  <c r="O91" s="1"/>
  <c r="O85"/>
  <c r="O84" s="1"/>
  <c r="O83" s="1"/>
  <c r="O73"/>
  <c r="O72" s="1"/>
  <c r="O70"/>
  <c r="O68"/>
  <c r="O66"/>
  <c r="O65"/>
  <c r="O58"/>
  <c r="O57" s="1"/>
  <c r="O55"/>
  <c r="O54" s="1"/>
  <c r="O45"/>
  <c r="O44"/>
  <c r="O43" s="1"/>
  <c r="O38"/>
  <c r="O37" s="1"/>
  <c r="O36" s="1"/>
  <c r="O31"/>
  <c r="O23"/>
  <c r="O22"/>
  <c r="O21" s="1"/>
  <c r="N184"/>
  <c r="I33" i="5"/>
  <c r="I32" s="1"/>
  <c r="I31"/>
  <c r="I29" s="1"/>
  <c r="I30"/>
  <c r="I20"/>
  <c r="H30"/>
  <c r="G33"/>
  <c r="G31"/>
  <c r="R180" i="6" l="1"/>
  <c r="R165"/>
  <c r="Q137" i="7" s="1"/>
  <c r="R161" i="6"/>
  <c r="Q133" i="7" s="1"/>
  <c r="Q144" s="1"/>
  <c r="Q146" s="1"/>
  <c r="P168" i="6"/>
  <c r="O140" i="7" s="1"/>
  <c r="R168" i="6"/>
  <c r="Q140" i="7" s="1"/>
  <c r="P180" i="6"/>
  <c r="P157" s="1"/>
  <c r="O129" i="7" s="1"/>
  <c r="P161" i="6"/>
  <c r="O133" i="7" s="1"/>
  <c r="O144" s="1"/>
  <c r="O146" s="1"/>
  <c r="P165" i="6"/>
  <c r="O137" i="7" s="1"/>
  <c r="R157" i="6"/>
  <c r="Q129" i="7" s="1"/>
  <c r="Q176" i="6"/>
  <c r="Q175" s="1"/>
  <c r="Q174" s="1"/>
  <c r="Q173" s="1"/>
  <c r="H33" i="5" s="1"/>
  <c r="H32" s="1"/>
  <c r="P160" i="6"/>
  <c r="O132" i="7" s="1"/>
  <c r="R160" i="6"/>
  <c r="Q132" i="7" s="1"/>
  <c r="P141" i="6"/>
  <c r="P140" s="1"/>
  <c r="P139" s="1"/>
  <c r="R141"/>
  <c r="R140" s="1"/>
  <c r="R139" s="1"/>
  <c r="R196"/>
  <c r="Q141"/>
  <c r="Q140" s="1"/>
  <c r="Q139" s="1"/>
  <c r="Q137" s="1"/>
  <c r="O196"/>
  <c r="P196"/>
  <c r="O141"/>
  <c r="O140" s="1"/>
  <c r="O139" s="1"/>
  <c r="Q196"/>
  <c r="R144"/>
  <c r="Q40" i="7" s="1"/>
  <c r="Q39" s="1"/>
  <c r="Q38" s="1"/>
  <c r="P144" i="6"/>
  <c r="O40" i="7" s="1"/>
  <c r="O39" s="1"/>
  <c r="O38" s="1"/>
  <c r="O29" i="6"/>
  <c r="O28" s="1"/>
  <c r="O27" s="1"/>
  <c r="O26" s="1"/>
  <c r="F18" i="5" s="1"/>
  <c r="N67" i="7"/>
  <c r="N144" s="1"/>
  <c r="Q29" i="6"/>
  <c r="Q28" s="1"/>
  <c r="Q27" s="1"/>
  <c r="Q26" s="1"/>
  <c r="Q20" i="7"/>
  <c r="O20"/>
  <c r="I18" i="5"/>
  <c r="O20" i="6"/>
  <c r="O19" s="1"/>
  <c r="F17" i="5" s="1"/>
  <c r="Q20" i="6"/>
  <c r="Q19" s="1"/>
  <c r="Q18" s="1"/>
  <c r="Q90"/>
  <c r="Q89" s="1"/>
  <c r="Q88" s="1"/>
  <c r="Q87" s="1"/>
  <c r="P195"/>
  <c r="R194"/>
  <c r="R195"/>
  <c r="Q195"/>
  <c r="O42"/>
  <c r="O90"/>
  <c r="O89" s="1"/>
  <c r="O88" s="1"/>
  <c r="O87" s="1"/>
  <c r="F25" i="5" s="1"/>
  <c r="O122" i="6"/>
  <c r="O100" s="1"/>
  <c r="O99" s="1"/>
  <c r="O98" s="1"/>
  <c r="F27" i="5" s="1"/>
  <c r="O129" i="6"/>
  <c r="O128" s="1"/>
  <c r="O127" s="1"/>
  <c r="F28" i="5" s="1"/>
  <c r="O195" i="6"/>
  <c r="Q42"/>
  <c r="Q122"/>
  <c r="Q99" s="1"/>
  <c r="Q194"/>
  <c r="Q193" s="1"/>
  <c r="Q192" s="1"/>
  <c r="H37" i="5" s="1"/>
  <c r="H36" s="1"/>
  <c r="P122" i="6"/>
  <c r="P99" s="1"/>
  <c r="P98" s="1"/>
  <c r="P129"/>
  <c r="P128" s="1"/>
  <c r="R20"/>
  <c r="R19" s="1"/>
  <c r="R18" s="1"/>
  <c r="P20"/>
  <c r="P19" s="1"/>
  <c r="P18" s="1"/>
  <c r="P194"/>
  <c r="P193" s="1"/>
  <c r="P192" s="1"/>
  <c r="R122"/>
  <c r="R99" s="1"/>
  <c r="R98" s="1"/>
  <c r="R129"/>
  <c r="R128" s="1"/>
  <c r="P36"/>
  <c r="P35"/>
  <c r="P34" s="1"/>
  <c r="P33" s="1"/>
  <c r="G19" i="5" s="1"/>
  <c r="R36" i="6"/>
  <c r="R35"/>
  <c r="R34" s="1"/>
  <c r="R33" s="1"/>
  <c r="I19" i="5" s="1"/>
  <c r="Q185" i="6"/>
  <c r="Q184" s="1"/>
  <c r="Q183" s="1"/>
  <c r="Q182" s="1"/>
  <c r="Q181" s="1"/>
  <c r="Q180" s="1"/>
  <c r="G37" i="5"/>
  <c r="O35" i="6"/>
  <c r="O34" s="1"/>
  <c r="O33" s="1"/>
  <c r="F19" i="5" s="1"/>
  <c r="O82" i="6"/>
  <c r="O81" s="1"/>
  <c r="O80" s="1"/>
  <c r="O79" s="1"/>
  <c r="O185"/>
  <c r="O184" s="1"/>
  <c r="O183" s="1"/>
  <c r="O182" s="1"/>
  <c r="O181" s="1"/>
  <c r="O180" s="1"/>
  <c r="F35" i="5" s="1"/>
  <c r="O194" i="6"/>
  <c r="O193" s="1"/>
  <c r="O192" s="1"/>
  <c r="F37" i="5" s="1"/>
  <c r="Q35" i="6"/>
  <c r="Q34" s="1"/>
  <c r="Q33" s="1"/>
  <c r="H19" i="5" s="1"/>
  <c r="Q82" i="6"/>
  <c r="Q81" s="1"/>
  <c r="Q80" s="1"/>
  <c r="Q79" s="1"/>
  <c r="P42"/>
  <c r="P90"/>
  <c r="P89" s="1"/>
  <c r="P88" s="1"/>
  <c r="R42"/>
  <c r="R90"/>
  <c r="R89" s="1"/>
  <c r="R88" s="1"/>
  <c r="Q129"/>
  <c r="Q128" s="1"/>
  <c r="R82"/>
  <c r="R81" s="1"/>
  <c r="R80" s="1"/>
  <c r="R79" s="1"/>
  <c r="R83"/>
  <c r="I35" i="5"/>
  <c r="I34" s="1"/>
  <c r="P82" i="6"/>
  <c r="P81" s="1"/>
  <c r="P83"/>
  <c r="G18" i="5"/>
  <c r="Q53" i="6"/>
  <c r="Q52" s="1"/>
  <c r="Q172"/>
  <c r="Q153" s="1"/>
  <c r="O53"/>
  <c r="O52" s="1"/>
  <c r="O172"/>
  <c r="F33" i="5"/>
  <c r="N187" i="6"/>
  <c r="N186" s="1"/>
  <c r="M106"/>
  <c r="M105" s="1"/>
  <c r="N123"/>
  <c r="N125"/>
  <c r="M95"/>
  <c r="M30"/>
  <c r="N95" l="1"/>
  <c r="L89" i="7"/>
  <c r="Q152" i="6"/>
  <c r="P125" i="7"/>
  <c r="N20"/>
  <c r="O41" i="6"/>
  <c r="F21" i="5" s="1"/>
  <c r="O138" i="6"/>
  <c r="O137" s="1"/>
  <c r="F31" i="5" s="1"/>
  <c r="H17"/>
  <c r="G25"/>
  <c r="G24" s="1"/>
  <c r="O18" i="6"/>
  <c r="H28" i="5"/>
  <c r="G21"/>
  <c r="G27"/>
  <c r="I27"/>
  <c r="F23"/>
  <c r="O25" i="6"/>
  <c r="G28" i="5"/>
  <c r="H25"/>
  <c r="H24" s="1"/>
  <c r="H35"/>
  <c r="H34" s="1"/>
  <c r="R193" i="6"/>
  <c r="R192" s="1"/>
  <c r="I37" i="5"/>
  <c r="I36" s="1"/>
  <c r="H31"/>
  <c r="H29" s="1"/>
  <c r="H23"/>
  <c r="H22" s="1"/>
  <c r="H18"/>
  <c r="I28"/>
  <c r="I17"/>
  <c r="P17" i="6"/>
  <c r="H21" i="5"/>
  <c r="G17"/>
  <c r="H27"/>
  <c r="Q98" i="6"/>
  <c r="Q97" s="1"/>
  <c r="R17"/>
  <c r="I25" i="5"/>
  <c r="I24" s="1"/>
  <c r="O97" i="6"/>
  <c r="I21" i="5"/>
  <c r="I23"/>
  <c r="I22" s="1"/>
  <c r="P80" i="6"/>
  <c r="P79" s="1"/>
  <c r="G23" i="5"/>
  <c r="N122" i="6"/>
  <c r="N100" s="1"/>
  <c r="Q151" l="1"/>
  <c r="P123" i="7" s="1"/>
  <c r="P124"/>
  <c r="P144" s="1"/>
  <c r="P20"/>
  <c r="H16" i="5"/>
  <c r="H26"/>
  <c r="O40" i="6"/>
  <c r="O17" s="1"/>
  <c r="O16" s="1"/>
  <c r="Q17"/>
  <c r="Q203" s="1"/>
  <c r="Q204" s="1"/>
  <c r="H39" i="5" s="1"/>
  <c r="I16"/>
  <c r="I26"/>
  <c r="R203" i="6"/>
  <c r="P203"/>
  <c r="P205" s="1"/>
  <c r="R16"/>
  <c r="P16"/>
  <c r="G36" i="5"/>
  <c r="F36"/>
  <c r="G32"/>
  <c r="F32"/>
  <c r="G30"/>
  <c r="F30"/>
  <c r="F24"/>
  <c r="G22"/>
  <c r="G20"/>
  <c r="H38" l="1"/>
  <c r="H40" s="1"/>
  <c r="R205" i="6"/>
  <c r="Q147" i="7"/>
  <c r="Q16" i="6"/>
  <c r="O203"/>
  <c r="P145" i="7"/>
  <c r="P146" s="1"/>
  <c r="O147"/>
  <c r="Q207" i="6"/>
  <c r="P147" i="7"/>
  <c r="I38" i="5"/>
  <c r="I40" s="1"/>
  <c r="G35"/>
  <c r="G26"/>
  <c r="K19" i="3"/>
  <c r="J19"/>
  <c r="G16" i="5"/>
  <c r="E31"/>
  <c r="E29" s="1"/>
  <c r="E33"/>
  <c r="E32" s="1"/>
  <c r="M101" i="6"/>
  <c r="M117"/>
  <c r="M116" s="1"/>
  <c r="M119"/>
  <c r="M123"/>
  <c r="M125"/>
  <c r="M134"/>
  <c r="M22"/>
  <c r="M20" s="1"/>
  <c r="M19" s="1"/>
  <c r="M18" s="1"/>
  <c r="D17" i="5" s="1"/>
  <c r="M38" i="6"/>
  <c r="M37" s="1"/>
  <c r="M35" s="1"/>
  <c r="M34" s="1"/>
  <c r="M33" s="1"/>
  <c r="D19" i="5" s="1"/>
  <c r="M44" i="6"/>
  <c r="M42" s="1"/>
  <c r="M55"/>
  <c r="M54" s="1"/>
  <c r="M65"/>
  <c r="M73"/>
  <c r="M72" s="1"/>
  <c r="M85"/>
  <c r="M84" s="1"/>
  <c r="M82" s="1"/>
  <c r="M81" s="1"/>
  <c r="M80" s="1"/>
  <c r="M92"/>
  <c r="M90" s="1"/>
  <c r="M89" s="1"/>
  <c r="M88" s="1"/>
  <c r="M149"/>
  <c r="M148" s="1"/>
  <c r="M177"/>
  <c r="M176" s="1"/>
  <c r="M175" s="1"/>
  <c r="M174" s="1"/>
  <c r="M173" s="1"/>
  <c r="M189"/>
  <c r="M187"/>
  <c r="M186" s="1"/>
  <c r="M197"/>
  <c r="M200"/>
  <c r="L123" i="7" s="1"/>
  <c r="N22" i="6"/>
  <c r="N20" s="1"/>
  <c r="N19" s="1"/>
  <c r="N18" s="1"/>
  <c r="N26"/>
  <c r="N25" s="1"/>
  <c r="E18" i="5" s="1"/>
  <c r="N38" i="6"/>
  <c r="N37" s="1"/>
  <c r="N35" s="1"/>
  <c r="N34" s="1"/>
  <c r="N33" s="1"/>
  <c r="E19" i="5" s="1"/>
  <c r="N44" i="6"/>
  <c r="N42" s="1"/>
  <c r="N55"/>
  <c r="N54" s="1"/>
  <c r="N53" s="1"/>
  <c r="N52" s="1"/>
  <c r="M66" i="7" s="1"/>
  <c r="M65" s="1"/>
  <c r="M64" s="1"/>
  <c r="M57" s="1"/>
  <c r="N85" i="6"/>
  <c r="N84" s="1"/>
  <c r="N82" s="1"/>
  <c r="N81" s="1"/>
  <c r="N80" s="1"/>
  <c r="N134"/>
  <c r="N183"/>
  <c r="N182" s="1"/>
  <c r="N181" s="1"/>
  <c r="N197"/>
  <c r="N200"/>
  <c r="M123" i="7" s="1"/>
  <c r="N72" i="6"/>
  <c r="N189"/>
  <c r="N57"/>
  <c r="N149"/>
  <c r="N148" s="1"/>
  <c r="N147" s="1"/>
  <c r="M43" i="7" s="1"/>
  <c r="M42" s="1"/>
  <c r="M41" s="1"/>
  <c r="M37" s="1"/>
  <c r="N92" i="6"/>
  <c r="N102"/>
  <c r="N101" s="1"/>
  <c r="N119"/>
  <c r="N177"/>
  <c r="N198"/>
  <c r="M198"/>
  <c r="N201"/>
  <c r="M201"/>
  <c r="N190"/>
  <c r="N178"/>
  <c r="M178"/>
  <c r="N135"/>
  <c r="M135"/>
  <c r="N120"/>
  <c r="M120"/>
  <c r="N103"/>
  <c r="N93"/>
  <c r="M93"/>
  <c r="N70"/>
  <c r="M70"/>
  <c r="N68"/>
  <c r="M66"/>
  <c r="N62"/>
  <c r="N58"/>
  <c r="N45"/>
  <c r="N29"/>
  <c r="N23"/>
  <c r="M23"/>
  <c r="M45"/>
  <c r="F34" i="5"/>
  <c r="F29"/>
  <c r="N145" i="6"/>
  <c r="N141" s="1"/>
  <c r="N140" s="1"/>
  <c r="N139" s="1"/>
  <c r="M68"/>
  <c r="M190"/>
  <c r="M58"/>
  <c r="E20" i="5"/>
  <c r="E30"/>
  <c r="N21" i="6" l="1"/>
  <c r="N145" i="7"/>
  <c r="N146" s="1"/>
  <c r="O205" i="6"/>
  <c r="R207"/>
  <c r="N129"/>
  <c r="N128" s="1"/>
  <c r="N127" s="1"/>
  <c r="E28" i="5" s="1"/>
  <c r="N130" i="6"/>
  <c r="M130"/>
  <c r="M129" s="1"/>
  <c r="M128" s="1"/>
  <c r="M127" s="1"/>
  <c r="D28" i="5" s="1"/>
  <c r="N147" i="7"/>
  <c r="H41" i="5"/>
  <c r="L69" i="7"/>
  <c r="L68" s="1"/>
  <c r="M57" i="6"/>
  <c r="M53" s="1"/>
  <c r="M52" s="1"/>
  <c r="N144"/>
  <c r="M40" i="7" s="1"/>
  <c r="M39" s="1"/>
  <c r="M38" s="1"/>
  <c r="Q205" i="6"/>
  <c r="Q210" s="1"/>
  <c r="M144" i="7"/>
  <c r="M146" s="1"/>
  <c r="M20"/>
  <c r="M83" i="6"/>
  <c r="M36"/>
  <c r="M145"/>
  <c r="M141" s="1"/>
  <c r="M140" s="1"/>
  <c r="M139" s="1"/>
  <c r="M138" s="1"/>
  <c r="M137" s="1"/>
  <c r="D31" i="5" s="1"/>
  <c r="D29" s="1"/>
  <c r="L72" i="7"/>
  <c r="L71" s="1"/>
  <c r="M195" i="6"/>
  <c r="M21"/>
  <c r="M43"/>
  <c r="M91"/>
  <c r="N36"/>
  <c r="N196"/>
  <c r="N91"/>
  <c r="N90" s="1"/>
  <c r="N89" s="1"/>
  <c r="N88" s="1"/>
  <c r="N87" s="1"/>
  <c r="E25" i="5" s="1"/>
  <c r="E24" s="1"/>
  <c r="M196" i="6"/>
  <c r="N83"/>
  <c r="N43"/>
  <c r="F26" i="5"/>
  <c r="M194" i="6"/>
  <c r="N195"/>
  <c r="F22" i="5"/>
  <c r="F16"/>
  <c r="N99" i="6"/>
  <c r="N98" s="1"/>
  <c r="E27" i="5" s="1"/>
  <c r="M122" i="6"/>
  <c r="N194"/>
  <c r="N193" s="1"/>
  <c r="E37" i="5" s="1"/>
  <c r="E36" s="1"/>
  <c r="M185" i="6"/>
  <c r="M184" s="1"/>
  <c r="M183" s="1"/>
  <c r="M182" s="1"/>
  <c r="M181" s="1"/>
  <c r="M180" s="1"/>
  <c r="M87"/>
  <c r="D25" i="5" s="1"/>
  <c r="D24" s="1"/>
  <c r="G29"/>
  <c r="G34"/>
  <c r="I26" i="3"/>
  <c r="I25" s="1"/>
  <c r="I19" s="1"/>
  <c r="E35" i="5"/>
  <c r="E34" s="1"/>
  <c r="N180" i="6"/>
  <c r="E23" i="5"/>
  <c r="E22" s="1"/>
  <c r="N79" i="6"/>
  <c r="D33" i="5"/>
  <c r="D32" s="1"/>
  <c r="M172" i="6"/>
  <c r="N41"/>
  <c r="N40" s="1"/>
  <c r="E21" i="5" s="1"/>
  <c r="E17"/>
  <c r="D23"/>
  <c r="D22" s="1"/>
  <c r="M79" i="6"/>
  <c r="M41" l="1"/>
  <c r="M40" s="1"/>
  <c r="L66" i="7"/>
  <c r="L65" s="1"/>
  <c r="L64" s="1"/>
  <c r="E26" i="5"/>
  <c r="O208" i="6"/>
  <c r="O210"/>
  <c r="L67" i="7"/>
  <c r="L57" s="1"/>
  <c r="L18" i="3"/>
  <c r="L32" s="1"/>
  <c r="M100" i="6"/>
  <c r="M99" s="1"/>
  <c r="M98" s="1"/>
  <c r="D21" i="5"/>
  <c r="K18" i="3"/>
  <c r="K32" s="1"/>
  <c r="Q208" i="6"/>
  <c r="M193"/>
  <c r="M192" s="1"/>
  <c r="D35" i="5"/>
  <c r="D34" s="1"/>
  <c r="F38"/>
  <c r="N192" i="6"/>
  <c r="N97"/>
  <c r="G38" i="5"/>
  <c r="G40" s="1"/>
  <c r="E16"/>
  <c r="N17" i="6"/>
  <c r="M29"/>
  <c r="M28" s="1"/>
  <c r="M31"/>
  <c r="E38" i="5" l="1"/>
  <c r="E40" s="1"/>
  <c r="D37"/>
  <c r="D36" s="1"/>
  <c r="D27"/>
  <c r="D26" s="1"/>
  <c r="M97" i="6"/>
  <c r="O207"/>
  <c r="F40" i="5"/>
  <c r="P207" i="6"/>
  <c r="L144" i="7"/>
  <c r="N16" i="6"/>
  <c r="M27"/>
  <c r="M26" s="1"/>
  <c r="M25" s="1"/>
  <c r="M17" s="1"/>
  <c r="N203"/>
  <c r="N205" s="1"/>
  <c r="F41" i="5" l="1"/>
  <c r="J31" i="3"/>
  <c r="J28" s="1"/>
  <c r="M147" i="7"/>
  <c r="N207" i="6"/>
  <c r="L146" i="7"/>
  <c r="L20"/>
  <c r="D18" i="5"/>
  <c r="D16" s="1"/>
  <c r="D38" s="1"/>
  <c r="M16" i="6"/>
  <c r="M203"/>
  <c r="M205" s="1"/>
  <c r="M208" s="1"/>
  <c r="D40" i="5" l="1"/>
  <c r="J29" i="3"/>
  <c r="J30"/>
  <c r="J18"/>
  <c r="J32" s="1"/>
  <c r="M207" i="6"/>
  <c r="I31" i="3"/>
  <c r="I29" s="1"/>
  <c r="L147" i="7"/>
  <c r="D41" i="5" l="1"/>
  <c r="I30" i="3"/>
  <c r="I28"/>
  <c r="I18" s="1"/>
  <c r="I32" s="1"/>
</calcChain>
</file>

<file path=xl/sharedStrings.xml><?xml version="1.0" encoding="utf-8"?>
<sst xmlns="http://schemas.openxmlformats.org/spreadsheetml/2006/main" count="3186" uniqueCount="403">
  <si>
    <t>Группа</t>
  </si>
  <si>
    <t>Подгруппа</t>
  </si>
  <si>
    <t>Статья</t>
  </si>
  <si>
    <t>Подстатья</t>
  </si>
  <si>
    <t>Элемент</t>
  </si>
  <si>
    <t>1</t>
  </si>
  <si>
    <t>08</t>
  </si>
  <si>
    <t>04</t>
  </si>
  <si>
    <t>020</t>
  </si>
  <si>
    <t>01</t>
  </si>
  <si>
    <t>0000</t>
  </si>
  <si>
    <t>110</t>
  </si>
  <si>
    <t>11</t>
  </si>
  <si>
    <t>05</t>
  </si>
  <si>
    <t>10</t>
  </si>
  <si>
    <t>120</t>
  </si>
  <si>
    <t>035</t>
  </si>
  <si>
    <t>09</t>
  </si>
  <si>
    <t>045</t>
  </si>
  <si>
    <t>02</t>
  </si>
  <si>
    <t>06</t>
  </si>
  <si>
    <t>430</t>
  </si>
  <si>
    <t>040</t>
  </si>
  <si>
    <t>17</t>
  </si>
  <si>
    <t>050</t>
  </si>
  <si>
    <t>180</t>
  </si>
  <si>
    <t>2</t>
  </si>
  <si>
    <t>001</t>
  </si>
  <si>
    <t>151</t>
  </si>
  <si>
    <t>03</t>
  </si>
  <si>
    <t>010</t>
  </si>
  <si>
    <t>030</t>
  </si>
  <si>
    <t>000</t>
  </si>
  <si>
    <t>19</t>
  </si>
  <si>
    <t>Администрация Магистрального сельского поселения Омского муниципального района Омской области</t>
  </si>
  <si>
    <t>к решению Совета Магистрального сельского поселения</t>
  </si>
  <si>
    <t>Омского муниципального района Омской области</t>
  </si>
  <si>
    <t>611</t>
  </si>
  <si>
    <t>Классификация операций сектора государственного управления, относящихся к источникам финансирования дефицитов бюджетов</t>
  </si>
  <si>
    <t>510</t>
  </si>
  <si>
    <t>Увеличение прочих остатков денежных средств бюджетов поселений</t>
  </si>
  <si>
    <t>610</t>
  </si>
  <si>
    <t>Уменьшение прочих остатков денежных средств бюджетов поселений</t>
  </si>
  <si>
    <t>Администрация Магистрального сельского поселения Омского муниципального района Омкой области</t>
  </si>
  <si>
    <t>№ п/п</t>
  </si>
  <si>
    <t>2017 год</t>
  </si>
  <si>
    <t>7</t>
  </si>
  <si>
    <t xml:space="preserve">1 </t>
  </si>
  <si>
    <t>00</t>
  </si>
  <si>
    <t>Налог на доходы 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</si>
  <si>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</si>
  <si>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</si>
  <si>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</si>
  <si>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</si>
  <si>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</si>
  <si>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</si>
  <si>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ВСЕГО ДОХОДОВ</t>
  </si>
  <si>
    <t>Безвозмездные поступления</t>
  </si>
  <si>
    <t>Приложение № 6</t>
  </si>
  <si>
    <t>601</t>
  </si>
  <si>
    <t>700</t>
  </si>
  <si>
    <t>710</t>
  </si>
  <si>
    <t>800</t>
  </si>
  <si>
    <t>810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</si>
  <si>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</si>
  <si>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</si>
  <si>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</si>
  <si>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Акции и иные формы участия в капитале, находящиеся в государственной и муниципальной собственности</t>
  </si>
  <si>
    <t>630</t>
  </si>
  <si>
    <t>Продажа (уменьшение стоимости) акций и иных форм участия в капитале, находящихся в государственной и муниципальной собственности</t>
  </si>
  <si>
    <t>Продажа (уменьшение стоимости) акций и иных форм участия в капитале, находящихся в  собственности субъектов Российской Федерации</t>
  </si>
  <si>
    <t xml:space="preserve">Поступления от продажи земельных участков, находящихся в государственной собственности до разграничения государственной собственности на землю (за исключением земельных участков, предназначенных для жилищного строительства) </t>
  </si>
  <si>
    <t>Поступления от продажи земельных участков,  находящихся в  государственной  собственности до разграничения государственной  собственности на землю и расположенных в границах поселений  (за исключением земельных участков, предназначенных для жилищного строительства)</t>
  </si>
  <si>
    <t>Увеличение прочих остатков средств бюджетов</t>
  </si>
  <si>
    <t>Увеличение прочих остатков денежных средств бюджетов</t>
  </si>
  <si>
    <t>600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</si>
  <si>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</si>
  <si>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</si>
  <si>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</si>
  <si>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Всего источников финансирования   </t>
  </si>
  <si>
    <t>Наименование кодов классификации источников финансирования дефицита местного бюджета</t>
  </si>
  <si>
    <t>Код классификации источников финансирования дефицита местного бюджета</t>
  </si>
  <si>
    <t>Вид источников</t>
  </si>
  <si>
    <t xml:space="preserve">Сумма, тыс.рублей
 </t>
  </si>
  <si>
    <t>Приложение № 7</t>
  </si>
  <si>
    <t>Невыясненные поступления, зачисляемые в бюджеты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</si>
  <si>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</si>
  <si>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</si>
  <si>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</si>
  <si>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</si>
  <si>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</si>
  <si>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</si>
  <si>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</si>
  <si>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</si>
  <si>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</si>
  <si>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</si>
  <si>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</si>
  <si>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033</t>
  </si>
  <si>
    <t>043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</si>
  <si>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</si>
  <si>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</si>
  <si>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</si>
  <si>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</si>
  <si>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</si>
  <si>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Прочие межбюджетные трансферты, передаваемые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</si>
  <si>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</si>
  <si>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003</t>
  </si>
  <si>
    <t>999</t>
  </si>
  <si>
    <t>Акцизы по подакцизным товарам (продукции), производимым на территории Российской Федерации</t>
  </si>
  <si>
    <t>Земельный налог с физических лиц</t>
  </si>
  <si>
    <t>ДОХОДЫ ОТ ИСПОЛЬЗОВАНИЯ ИМУЩЕСТВА, НАХОДЯЩЕГОСЯ В ГОСУДАРСТВЕННОЙ И МУНИЦИПАЛЬНОЙ СОБСТВЕННОСТИ</t>
  </si>
  <si>
    <t>Наименование кодов классификации расходов  местного бюджета</t>
  </si>
  <si>
    <t>Коды классификации расходов  местного бюджета</t>
  </si>
  <si>
    <t>Сумма, рублей</t>
  </si>
  <si>
    <t>Раздел</t>
  </si>
  <si>
    <t>Подраздел</t>
  </si>
  <si>
    <t>Всего</t>
  </si>
  <si>
    <t>в том числе за счет поступлений целевого характера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</si>
  <si>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</si>
  <si>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</si>
  <si>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</si>
  <si>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Резервные фонды</t>
  </si>
  <si>
    <t>Выборы</t>
  </si>
  <si>
    <t>07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</si>
  <si>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</si>
  <si>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</si>
  <si>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</si>
  <si>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</si>
  <si>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</si>
  <si>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</si>
  <si>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</si>
  <si>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</si>
  <si>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</si>
  <si>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</si>
  <si>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</si>
  <si>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</si>
  <si>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</si>
  <si>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</si>
  <si>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</si>
  <si>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</si>
  <si>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 xml:space="preserve">Культура </t>
  </si>
  <si>
    <t>Физическая культура и спорт</t>
  </si>
  <si>
    <t>Физическая культура</t>
  </si>
  <si>
    <t>Всего расходов</t>
  </si>
  <si>
    <t>Наименование кодов классификации расходов местного бюджета</t>
  </si>
  <si>
    <t>Коды классификации расходов местного бюджета</t>
  </si>
  <si>
    <t>Главный распорядитель средств районного бюджета</t>
  </si>
  <si>
    <t>Целевая статья</t>
  </si>
  <si>
    <t>Вид расходов</t>
  </si>
  <si>
    <t>0</t>
  </si>
  <si>
    <t>5</t>
  </si>
  <si>
    <t>Повышение эффективности деятельности Администрации Магистрального сельского поселения</t>
  </si>
  <si>
    <t>Руководство и управление в сфере установленных функций органов местного самоуправления</t>
  </si>
  <si>
    <t>998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</si>
  <si>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</si>
  <si>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</si>
  <si>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</si>
  <si>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</si>
  <si>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</si>
  <si>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6</t>
  </si>
  <si>
    <t>Формирование и использование средств резервных фондов</t>
  </si>
  <si>
    <t>997</t>
  </si>
  <si>
    <t>Иные бюджетные ассигнования</t>
  </si>
  <si>
    <t>Резервные средства</t>
  </si>
  <si>
    <t>3</t>
  </si>
  <si>
    <t>Формирование и развитие муниципальной собственности поселения</t>
  </si>
  <si>
    <t>Оценка недвижимости, признание прав и регулирование отношений по муниципальной собственности</t>
  </si>
  <si>
    <t>Организация материально-технического и хозяйственного обеспечения деятельности Администрации</t>
  </si>
  <si>
    <t>Расходы на выплаты персоналу казенных учреждений</t>
  </si>
  <si>
    <t>Организация и обеспечение мероприятий по решению других (общих) вопросов муниципального значения</t>
  </si>
  <si>
    <t>002</t>
  </si>
  <si>
    <t>Уплата налогов, сборов и иных платежей</t>
  </si>
  <si>
    <t>Материально-техническое обеспечение народных дружин</t>
  </si>
  <si>
    <t>007</t>
  </si>
  <si>
    <t>Прочая закупка товаров, работ и услуг для обеспечения государственных (муниципальных) нужд</t>
  </si>
  <si>
    <t>Финансовое обеспечение исполнения органами местного самоуправления Омской области полномочий по первичному воинскому учету на территориях, где отсутствуют военные комиссариаты</t>
  </si>
  <si>
    <t>118</t>
  </si>
  <si>
    <t>Национальная безопасность и 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</si>
  <si>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</si>
  <si>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008</t>
  </si>
  <si>
    <t>Резервный фонд Правительства Омской области</t>
  </si>
  <si>
    <t>99</t>
  </si>
  <si>
    <t>Содержание автомобильных дорог общего пользования</t>
  </si>
  <si>
    <t>Капитальный и текущий ремонт автомобильных дорог</t>
  </si>
  <si>
    <t>Обеспечение безопасности дорожного движения</t>
  </si>
  <si>
    <t>Содержание и устройство дорожных знаков</t>
  </si>
  <si>
    <t>Содержание автомобильных дорог</t>
  </si>
  <si>
    <t>Строительство и реконструкция улично-дорожной сети</t>
  </si>
  <si>
    <t>Финансовое обеспечение дорожной деятельности(капитальный ремонт и ремонт автомобильных дорог общего пользования населенных пунктов)</t>
  </si>
  <si>
    <t>L</t>
  </si>
  <si>
    <t>838</t>
  </si>
  <si>
    <t>839</t>
  </si>
  <si>
    <t>Мероприятия по землеустройству и землепользованию</t>
  </si>
  <si>
    <t>Организация благоустройства, озеленения, обеспечение чистоты и порядка на территориях Магистрального сельского поселения</t>
  </si>
  <si>
    <t>Мероприятия по организации уличного освещения</t>
  </si>
  <si>
    <t xml:space="preserve">Прочие мероприятия по благоустройству </t>
  </si>
  <si>
    <t>Реализация молодежной политики на территории поселения</t>
  </si>
  <si>
    <t>Проведение мероприятий для детей и молодежи</t>
  </si>
  <si>
    <t>Культура</t>
  </si>
  <si>
    <t>Развитие творческого потенциала населения</t>
  </si>
  <si>
    <t>Организация культурно-досугового обслуживания населения учреждениями культуры</t>
  </si>
  <si>
    <t>Развитие физической культуры и спорта в поселении</t>
  </si>
  <si>
    <t>Организация физкультурно-оздоровительной работы</t>
  </si>
  <si>
    <t>Проведение и участие в областных, районных и сельских спортивных мероприятиях, соревнованиях и праздниках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</si>
  <si>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</si>
  <si>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025</t>
  </si>
  <si>
    <t>Доходы от сдачи в аренду  имущества, находящегося в оперативном управлении органов управления сельских поселений и созданных ими учреждений  (за исключением имущества муниципальных бюджетных и автономных учреждений)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</si>
  <si>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</si>
  <si>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314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</si>
  <si>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</si>
  <si>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325</t>
  </si>
  <si>
    <t>Прочие поступления от использования 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</si>
  <si>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оказания платных услуг (работ) получателями средств бюджетов сельских поселений </t>
  </si>
  <si>
    <t>995</t>
  </si>
  <si>
    <t>130</t>
  </si>
  <si>
    <t>Прочие доходы от компенсации затрат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</si>
  <si>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</si>
  <si>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14</t>
  </si>
  <si>
    <t>053</t>
  </si>
  <si>
    <t>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</si>
  <si>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</si>
  <si>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</si>
  <si>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16</t>
  </si>
  <si>
    <t>23</t>
  </si>
  <si>
    <t>051</t>
  </si>
  <si>
    <t>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</si>
  <si>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</si>
  <si>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33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</si>
  <si>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</si>
  <si>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51</t>
  </si>
  <si>
    <t>Прочие неналоговые доходы бюджетов сельских поселений</t>
  </si>
  <si>
    <t>Субсидии бюджетам сельских поселений на софинансирование капитальных вложений в объекты муниципальной собственности</t>
  </si>
  <si>
    <t>077</t>
  </si>
  <si>
    <t>014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</si>
  <si>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</si>
  <si>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</si>
  <si>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</si>
  <si>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064</t>
  </si>
  <si>
    <t>S</t>
  </si>
  <si>
    <t>Разница Расходов</t>
  </si>
  <si>
    <t>2018 год</t>
  </si>
  <si>
    <t>2019 год</t>
  </si>
  <si>
    <t>Подпрограмма "Развитие дорожного хозяйства Магистрального сельского поселения Омского муниципального района Омской области на 2014 - 2018 годы"</t>
  </si>
  <si>
    <t>Содержание действующей сети автомобильных дорог общего пользования местного значения</t>
  </si>
  <si>
    <t>Проверка на соответствие с вед. структуре</t>
  </si>
  <si>
    <t>Проверка соответствия РзПр</t>
  </si>
  <si>
    <t>Приложение № 3</t>
  </si>
  <si>
    <t>Приложение № 4</t>
  </si>
  <si>
    <t>Приложение № 5</t>
  </si>
  <si>
    <t>Распределение бюджетных ассигнований местного бюджета по разделам и подразделам классификации расходов бюджета Магистрального сельского поселения на 2017 год и плановый период 2018, 2019 годов</t>
  </si>
  <si>
    <t>Условно утвержденные расходы</t>
  </si>
  <si>
    <t>Итого</t>
  </si>
  <si>
    <t>РАСПРЕДЕЛЕНИЕ</t>
  </si>
  <si>
    <t>бюджетных ассигнований бюджета Магистрального сельского поселения по целевым статьям</t>
  </si>
  <si>
    <t>(муниципальным программам и непрограммным направлениям деятельности),</t>
  </si>
  <si>
    <t>группам и подгруппам видов расходов классификации расходов бюджетов</t>
  </si>
  <si>
    <t>Муниципальная программа Магистрального сельского поселения Омского муниципального района Омской области "Развитие социально-экономического потенциала Магистрального сельского поселения Омского муниципального района Омской области на 2014-2020 годы"</t>
  </si>
  <si>
    <t>Подпрограмма "Обеспечение функционирования и развития объектов жилищно-коммунального хозяйства, благоустройство и озеленение Магистрального сельского поселения Омского муниципального района Омской области на 2014-2020 годы"</t>
  </si>
  <si>
    <t>Подпрограмма "Управление муниципальной собственностью Магистрального сельского поселения Омского муниципального района Омской области на 2014-2020 годы"</t>
  </si>
  <si>
    <t>Подпрограмма "Совершенствование муниципального управления в Магистральном сельском поселении Омского муниципального района Омской области на 2014-2020 годы"</t>
  </si>
  <si>
    <t>Подпрограмма "Оказание качественных услуг в социально-культурной сфере, повышение их доступности для населения Магистрального сельского поселения Омского муниципального района Омской области на 2014-2020 годы"</t>
  </si>
  <si>
    <t>Подпрограмма "Поддержка дорожного хозяйства на территории Магистрального сельского поселения Омского муниципального района Омской области на 2014-2020 годы"</t>
  </si>
  <si>
    <t>Иные закупки товаров, работ и услуг для обеспечения государственных (муниципальных) нужд3</t>
  </si>
  <si>
    <t xml:space="preserve">                                                                                      Приложение № 1</t>
  </si>
  <si>
    <t xml:space="preserve">Омского мунициплаьного района </t>
  </si>
  <si>
    <t>Код классификации доходов бюджета</t>
  </si>
  <si>
    <t>Наименование главного администратора доходов бюджета и закрепляемых за ним видов (подвидов) доходов бюджета</t>
  </si>
  <si>
    <t>Код главного администратора доходов бюджета</t>
  </si>
  <si>
    <t>Код вида доходов бюджета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</si>
  <si>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</si>
  <si>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</si>
  <si>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</si>
  <si>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</si>
  <si>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</si>
  <si>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</si>
  <si>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бюджета</t>
  </si>
  <si>
    <t>Аналитическая группа подвида доходов бюджета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</si>
  <si>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</si>
  <si>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</si>
  <si>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</si>
  <si>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                                                           к решению Совета Магистрального сельского посления</t>
  </si>
  <si>
    <t>"О бюджете Магистрального сельского поселения</t>
  </si>
  <si>
    <t>Код классификации источников финансирования дефицита бюджета</t>
  </si>
  <si>
    <t>Наименование главного администратора источников финансирования дефицита бюджета и закрепляемых за ним кодов классификации источников финансирования дефицита бюджета</t>
  </si>
  <si>
    <t xml:space="preserve">Главный администратор </t>
  </si>
  <si>
    <t xml:space="preserve">Группа </t>
  </si>
  <si>
    <t>Подвид</t>
  </si>
  <si>
    <t>Аналитическая группа вида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</si>
  <si>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</si>
  <si>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</si>
  <si>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</si>
  <si>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бюджетной системы Российской Федерации</t>
  </si>
  <si>
    <t>Дотации на выравнивание бюджетной обеспеченности</t>
  </si>
  <si>
    <t>Дотации бюджетам бюджетной системы Российской Федерации</t>
  </si>
  <si>
    <t>БЕЗВОЗМЕЗДНЫЕ  ПОСТУПЛЕНИЯ ОТ ДРУГИХ БЮДЖЕТОВ БЮДЖЕТНОЙ СИСТЕМЫ РОССИЙСКОЙ ФЕДЕРАЦИИ</t>
  </si>
  <si>
    <t xml:space="preserve">000 </t>
  </si>
  <si>
    <t>БЕЗВОЗМЕЗДНЫЕ ПОСТУПЛЕНИЯ</t>
  </si>
  <si>
    <t>Доходы от реализации имущества, находящегося в собственности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</si>
  <si>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</si>
  <si>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</si>
  <si>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>Прочие доходы от компенсации затрат государства</t>
  </si>
  <si>
    <t>990</t>
  </si>
  <si>
    <t>Доходы от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</si>
  <si>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</si>
  <si>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Прочие доходы от оказания платных услуг (работ)</t>
  </si>
  <si>
    <t xml:space="preserve">Доходы от оказания платных услуг (работ) </t>
  </si>
  <si>
    <t>ДОХОДЫ ОТ ОКАЗАНИЯ ПЛАТНЫХ УСЛУГ (РАБОТ) И КОМПЕНСАЦИИ ЗАТРАТ ГОСУДАРСТВА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</si>
  <si>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</si>
  <si>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</si>
  <si>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</si>
  <si>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</si>
  <si>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</si>
  <si>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</si>
  <si>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</si>
  <si>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</t>
  </si>
  <si>
    <t>Земельный налог с организаций</t>
  </si>
  <si>
    <t>Земельный налог</t>
  </si>
  <si>
    <t>Налог на имущество физических лиц</t>
  </si>
  <si>
    <t xml:space="preserve">НАЛОГИ НА ИМУЩЕСТВО </t>
  </si>
  <si>
    <t>НАЛОГИ НА СОВОКУПНЫЙ ДОХОД</t>
  </si>
  <si>
    <t>НАЛОГИ НА ПРИБЫЛЬ, ДОХОДЫ</t>
  </si>
  <si>
    <t>НАЛОГОВЫЕ И НЕНАЛОГОВЫЕ ДОХОДЫ</t>
  </si>
  <si>
    <t>Главный администратор доходов бюджета</t>
  </si>
  <si>
    <r>
      <t xml:space="preserve">Сумма, рублей
</t>
    </r>
    <r>
      <rPr>
        <b/>
        <sz val="14"/>
        <rFont val="Times New Roman"/>
        <family val="1"/>
        <charset val="204"/>
      </rPr>
      <t xml:space="preserve"> </t>
    </r>
  </si>
  <si>
    <t>Наименование кодов классификации доходов бюджета</t>
  </si>
  <si>
    <t xml:space="preserve">                                                                                      Приложение № 2</t>
  </si>
  <si>
    <t>1.1</t>
  </si>
  <si>
    <t>непрограммная часть</t>
  </si>
  <si>
    <t>программная часть</t>
  </si>
  <si>
    <t>Всего, в том числе:</t>
  </si>
  <si>
    <t>Под- раз-дел</t>
  </si>
  <si>
    <t>Раз-дел</t>
  </si>
  <si>
    <t>Главный распоря-дитель средств област-ного бюджета</t>
  </si>
  <si>
    <t>Коды классификации расходов областного бюджета</t>
  </si>
  <si>
    <t>Наименование главных распорядителей средств областного бюджета, подразделов классификации расходов областного бюджета, государственных программ Омской области и объектов капитального строительства</t>
  </si>
  <si>
    <t>Приложение № 8</t>
  </si>
  <si>
    <t>Строительство искусственного дорожного сооружения (тротуар) по ул.Молодежная п.Магистральный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</si>
  <si>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</si>
  <si>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60</t>
  </si>
  <si>
    <t>Возврат остатков субсидий на реализацию мероприятий подпрограммы "Автомобильные дороги" федеральной целевой программы "Развитие транспортной системы России (2010 - 2020 годы)" из бюджетов сельских поселений</t>
  </si>
  <si>
    <t>115</t>
  </si>
  <si>
    <t>25</t>
  </si>
  <si>
    <t>Возврат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сельских поселений</t>
  </si>
  <si>
    <t>018</t>
  </si>
  <si>
    <t>49</t>
  </si>
  <si>
    <t>40</t>
  </si>
  <si>
    <t>35</t>
  </si>
  <si>
    <t>29</t>
  </si>
  <si>
    <t>20</t>
  </si>
  <si>
    <t>15</t>
  </si>
  <si>
    <t>30</t>
  </si>
  <si>
    <t>Соответствие доходам</t>
  </si>
  <si>
    <t>Исполнение судебных актов Российской Федерации</t>
  </si>
  <si>
    <t>Субсидии бюджетам бюджетной системы Российской Федерации (межбюджетные субсидии)</t>
  </si>
  <si>
    <t>Прочие субсидии</t>
  </si>
  <si>
    <t>034</t>
  </si>
  <si>
    <t>Осуществление части полномочий по решению вопросов местного значения в соответствии с заключёнными соглашениями</t>
  </si>
  <si>
    <t>Выполнение части полномочий в сфере градостроительной деятельности и территориального планирования</t>
  </si>
  <si>
    <t>Уплата  иных платежей</t>
  </si>
  <si>
    <t>Иные межбюджетные трансферты</t>
  </si>
  <si>
    <t>Прочие межбюджетные трансферты, передаваемые бюджетам</t>
  </si>
  <si>
    <t>Подпрограмма «Организация мероприятий по осуществлению части переданных полномочий»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</si>
  <si>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</si>
  <si>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2020 год</t>
  </si>
  <si>
    <t>АДРЕСНАЯ ИНВЕСТИЦИОННАЯ ПРОГРАММА
Магистрального сельского поселения Омского района Омской области на 2018 год и на плановый период 2019 и 2020 годов</t>
  </si>
  <si>
    <t>Прогноз поступлений доходов в бюджет Магистрального сельского поселения на 2018 год и на плановый период 2019 и 2020 годов</t>
  </si>
  <si>
    <r>
      <rPr>
        <sz val="36"/>
        <rFont val="Times New Roman"/>
        <family val="1"/>
        <charset val="204"/>
      </rPr>
      <t xml:space="preserve">Ведомственная структура 
</t>
    </r>
    <r>
      <rPr>
        <sz val="22"/>
        <rFont val="Times New Roman"/>
        <family val="1"/>
        <charset val="204"/>
      </rPr>
      <t>расходов бюджета Магистрального сельского поселения на 2018 год и на плановый период 2019 и 2020 годов</t>
    </r>
  </si>
  <si>
    <t>на 2018 год и на плановый период 2019 и 2020 годов</t>
  </si>
  <si>
    <t>Источники финансирования дефицита бюджета Магистрального сельского поселения на 2018 год и на плановый период 2019 и 2020 годов</t>
  </si>
  <si>
    <t>Перечень главных администраторов доходов местного бюджета и закрепляемые за ними виды (подвиды) доходов бюджета Магистрального сельского поселения на 2018 год и на плановый период 2019 и 2020 годов</t>
  </si>
  <si>
    <t>Перечень главных администраторов источников финансирования дефицита бюджета Магистрального сельского поселения на 2018 год и на плановый период 2019 и 2020 годов</t>
  </si>
  <si>
    <t>Очистка дорог от снега и снежных накатов</t>
  </si>
  <si>
    <t>300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</si>
  <si>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</si>
  <si>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</si>
  <si>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</si>
  <si>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</si>
  <si>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555</t>
  </si>
  <si>
    <t>Расходы из собственных доходов</t>
  </si>
  <si>
    <t>Омской области на 2018 год и плановый период 2019 и 2020 годов"</t>
  </si>
  <si>
    <t>61</t>
  </si>
  <si>
    <t>Муниципальная программа Магистрального сельского поселения Омского муниципального района Омского муниципального района Омской области "Формирование комфортной городской среды Магистрального сельского поселения Омского муниципального района Омской области на 2018-2022 годы"</t>
  </si>
  <si>
    <t>Подпрограмма "Благоустройство дворовых территорий многоквартирных домов Магистрального сельского поселения Омского муниципального района Омской области"</t>
  </si>
  <si>
    <t>Формирование современной городской среды, в том числе благоустройство дворовых территорий многоквартирных домов населенных пунктов Магистрального сельского поселения Омского муниципального района Омской области</t>
  </si>
  <si>
    <t>Капитальный ремонт и ремонт дворовых территорий многоквартирных домов, проездов к дворовых территориям многоквартирных домов</t>
  </si>
  <si>
    <t xml:space="preserve">Благоустройство дворовых территорий многоквартирных домов </t>
  </si>
  <si>
    <t>Благоустройство дворовых территорий многоквартирных домов</t>
  </si>
  <si>
    <t>Подпрограмма "Благоустройство общественных территорий Магистральное сельское поселения Омского муниципального района Омской области"</t>
  </si>
  <si>
    <t xml:space="preserve">Формирование современной городской среды, в том числе благоустройство общественных территорий населенных пунктов Магистрального сельского поселения Омского муниципального района Омской области </t>
  </si>
  <si>
    <t xml:space="preserve">Капитальный ремонт, ремонт и содержание автомобильных дорог общего пользования местного значения наиболее посещаемых общественных территорий </t>
  </si>
  <si>
    <t>Благоустройство общественных территорий</t>
  </si>
  <si>
    <t>Обустройство мест массового отдыха</t>
  </si>
  <si>
    <t>4</t>
  </si>
  <si>
    <t>Подпрограмма «Обеспечение пожарной безопасности и создание необходимых условий для обеспечения защиты  населения и территории поселения от чрезвычайных ситуаций и террористических актов в Магистральном сельском поселении Омского муниципального района Омской области на 2018-2020 годы»</t>
  </si>
  <si>
    <t>Подпрограмма "Обеспечение пожарной безопасности и создание необходимых условий для обеспечения защиты  населения и территории поселения от чрезвычайных ситуаций и террористических актов в Магистральном сельском поселении Омского муниципального района Омской области на 2018-2020 годы"</t>
  </si>
  <si>
    <t>Обеспечение эффективного предупреждения и ликвидации чрезвычайных ситуаций природного и техногенного характера, пожаров, происшествий на водных объектах, а также ликвидации последствий террористических актов и военных конфликтов на территории Магистрального сельского поселения</t>
  </si>
  <si>
    <t>Мероприятия по предупреждению и ликвидации последствий чрезвычайных ситуаций, стихийных бедствий террористических актов и военных конфликтов</t>
  </si>
  <si>
    <t>Приобретение и сохранение специализированного инвентаря, материалов и оборудования для предотвращения, предупреждения и ликвидации  чрезвычайных ситуаций, стихийных бедствий, террористических актов и военных конфликтов</t>
  </si>
  <si>
    <t>Строительство здания Администрации Магистрального сельского поселения (ул. Молодежная)</t>
  </si>
  <si>
    <t>Капитальные вложения в объекты государственной (муниципальной) собственности</t>
  </si>
  <si>
    <t>Бюджетные инвестиции</t>
  </si>
  <si>
    <t>Создание резерва ГСМ</t>
  </si>
  <si>
    <t>от 30.01.2018 №__</t>
  </si>
</sst>
</file>

<file path=xl/styles.xml><?xml version="1.0" encoding="utf-8"?>
<styleSheet xmlns="http://schemas.openxmlformats.org/spreadsheetml/2006/main">
  <numFmts count="11">
    <numFmt numFmtId="164" formatCode="0.0"/>
    <numFmt numFmtId="165" formatCode="0.0_ ;[Red]\-0.0\ "/>
    <numFmt numFmtId="166" formatCode="0.0%"/>
    <numFmt numFmtId="167" formatCode="#,##0.0_ ;[Red]\-#,##0.0\ "/>
    <numFmt numFmtId="168" formatCode="00"/>
    <numFmt numFmtId="169" formatCode="000"/>
    <numFmt numFmtId="170" formatCode="#,##0.00;[Red]\-#,##0.00;0.00"/>
    <numFmt numFmtId="171" formatCode="#,##0.00_р_."/>
    <numFmt numFmtId="172" formatCode="* #,##0.00;* \-#,##0.00;* &quot;&quot;??;@"/>
    <numFmt numFmtId="173" formatCode="#,##0.00_ ;\-#,##0.00\ "/>
    <numFmt numFmtId="174" formatCode="#,##0.00_ ;[Red]\-#,##0.00\ "/>
  </numFmts>
  <fonts count="6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sz val="12"/>
      <color indexed="18"/>
      <name val="Arial Cyr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sz val="2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b/>
      <sz val="48"/>
      <name val="Times New Roman"/>
      <family val="1"/>
      <charset val="204"/>
    </font>
    <font>
      <sz val="12"/>
      <name val="Arial Cyr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2"/>
      <name val="Arial"/>
      <family val="2"/>
      <charset val="204"/>
    </font>
    <font>
      <sz val="12"/>
      <color indexed="17"/>
      <name val="Arial Cyr"/>
      <charset val="204"/>
    </font>
    <font>
      <b/>
      <sz val="12"/>
      <color indexed="8"/>
      <name val="Arial Cyr"/>
      <charset val="204"/>
    </font>
    <font>
      <b/>
      <sz val="12"/>
      <name val="Arial Cyr"/>
      <charset val="204"/>
    </font>
    <font>
      <sz val="12"/>
      <color indexed="16"/>
      <name val="Arial Cyr"/>
      <charset val="204"/>
    </font>
    <font>
      <b/>
      <sz val="12"/>
      <color indexed="18"/>
      <name val="Arial Cyr"/>
      <charset val="204"/>
    </font>
    <font>
      <b/>
      <sz val="12"/>
      <color indexed="58"/>
      <name val="Arial Cyr"/>
      <charset val="204"/>
    </font>
    <font>
      <b/>
      <sz val="14"/>
      <color indexed="58"/>
      <name val="Times New Roman"/>
      <family val="1"/>
      <charset val="204"/>
    </font>
    <font>
      <sz val="12"/>
      <color indexed="58"/>
      <name val="Arial Cyr"/>
      <charset val="204"/>
    </font>
    <font>
      <sz val="14"/>
      <color indexed="58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color theme="1"/>
      <name val="Times New Roman"/>
      <family val="2"/>
      <charset val="204"/>
    </font>
    <font>
      <sz val="36"/>
      <name val="Times New Roman"/>
      <family val="1"/>
      <charset val="204"/>
    </font>
    <font>
      <sz val="24"/>
      <name val="Cambria"/>
      <family val="1"/>
      <charset val="204"/>
    </font>
    <font>
      <sz val="20"/>
      <name val="Arial"/>
      <family val="2"/>
      <charset val="204"/>
    </font>
    <font>
      <b/>
      <sz val="12"/>
      <color indexed="16"/>
      <name val="Arial Cyr"/>
      <charset val="204"/>
    </font>
    <font>
      <sz val="20"/>
      <color theme="0" tint="-0.34998626667073579"/>
      <name val="Arial"/>
      <family val="2"/>
      <charset val="204"/>
    </font>
    <font>
      <sz val="22"/>
      <color theme="0" tint="-0.34998626667073579"/>
      <name val="Arial"/>
      <family val="2"/>
      <charset val="204"/>
    </font>
    <font>
      <sz val="12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color theme="0"/>
      <name val="Arial Cyr"/>
      <charset val="204"/>
    </font>
    <font>
      <sz val="12"/>
      <color theme="0"/>
      <name val="Arial Cyr"/>
      <charset val="204"/>
    </font>
    <font>
      <sz val="12"/>
      <color theme="0" tint="-0.34998626667073579"/>
      <name val="Times New Roman"/>
      <family val="1"/>
      <charset val="204"/>
    </font>
    <font>
      <sz val="24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3" fillId="0" borderId="0"/>
    <xf numFmtId="0" fontId="1" fillId="0" borderId="0"/>
    <xf numFmtId="0" fontId="2" fillId="0" borderId="0"/>
    <xf numFmtId="0" fontId="33" fillId="0" borderId="0"/>
    <xf numFmtId="0" fontId="1" fillId="0" borderId="44" applyNumberFormat="0">
      <alignment horizontal="right" vertical="top"/>
    </xf>
    <xf numFmtId="0" fontId="1" fillId="0" borderId="44" applyNumberFormat="0">
      <alignment horizontal="right" vertical="top"/>
    </xf>
    <xf numFmtId="0" fontId="1" fillId="17" borderId="44" applyNumberFormat="0">
      <alignment horizontal="right" vertical="top"/>
    </xf>
    <xf numFmtId="49" fontId="1" fillId="18" borderId="44">
      <alignment horizontal="left" vertical="top"/>
    </xf>
    <xf numFmtId="49" fontId="30" fillId="0" borderId="44">
      <alignment horizontal="left" vertical="top"/>
    </xf>
    <xf numFmtId="0" fontId="1" fillId="19" borderId="44">
      <alignment horizontal="left" vertical="top" wrapText="1"/>
    </xf>
    <xf numFmtId="0" fontId="30" fillId="0" borderId="44">
      <alignment horizontal="left" vertical="top" wrapText="1"/>
    </xf>
    <xf numFmtId="0" fontId="1" fillId="20" borderId="44">
      <alignment horizontal="left" vertical="top" wrapText="1"/>
    </xf>
    <xf numFmtId="0" fontId="1" fillId="21" borderId="44">
      <alignment horizontal="left" vertical="top" wrapText="1"/>
    </xf>
    <xf numFmtId="0" fontId="1" fillId="22" borderId="44">
      <alignment horizontal="left" vertical="top" wrapText="1"/>
    </xf>
    <xf numFmtId="0" fontId="1" fillId="23" borderId="44">
      <alignment horizontal="left" vertical="top" wrapText="1"/>
    </xf>
    <xf numFmtId="0" fontId="1" fillId="0" borderId="44">
      <alignment horizontal="left" vertical="top" wrapText="1"/>
    </xf>
    <xf numFmtId="0" fontId="52" fillId="0" borderId="0">
      <alignment horizontal="left" vertical="top"/>
    </xf>
    <xf numFmtId="0" fontId="1" fillId="19" borderId="45" applyNumberFormat="0">
      <alignment horizontal="right" vertical="top"/>
    </xf>
    <xf numFmtId="0" fontId="1" fillId="20" borderId="45" applyNumberFormat="0">
      <alignment horizontal="right" vertical="top"/>
    </xf>
    <xf numFmtId="0" fontId="1" fillId="0" borderId="44" applyNumberFormat="0">
      <alignment horizontal="right" vertical="top"/>
    </xf>
    <xf numFmtId="0" fontId="1" fillId="0" borderId="44" applyNumberFormat="0">
      <alignment horizontal="right" vertical="top"/>
    </xf>
    <xf numFmtId="0" fontId="1" fillId="21" borderId="45" applyNumberFormat="0">
      <alignment horizontal="right" vertical="top"/>
    </xf>
    <xf numFmtId="0" fontId="1" fillId="0" borderId="44" applyNumberFormat="0">
      <alignment horizontal="right" vertical="top"/>
    </xf>
    <xf numFmtId="49" fontId="53" fillId="24" borderId="44">
      <alignment horizontal="left" vertical="top" wrapText="1"/>
    </xf>
    <xf numFmtId="49" fontId="1" fillId="0" borderId="44">
      <alignment horizontal="left" vertical="top" wrapText="1"/>
    </xf>
    <xf numFmtId="0" fontId="1" fillId="23" borderId="44">
      <alignment horizontal="left" vertical="top" wrapText="1"/>
    </xf>
    <xf numFmtId="0" fontId="1" fillId="0" borderId="44">
      <alignment horizontal="left" vertical="top" wrapText="1"/>
    </xf>
    <xf numFmtId="0" fontId="13" fillId="0" borderId="0"/>
    <xf numFmtId="0" fontId="13" fillId="0" borderId="0"/>
    <xf numFmtId="0" fontId="54" fillId="0" borderId="0"/>
  </cellStyleXfs>
  <cellXfs count="646">
    <xf numFmtId="0" fontId="0" fillId="0" borderId="0" xfId="0"/>
    <xf numFmtId="0" fontId="3" fillId="0" borderId="0" xfId="2" applyFont="1" applyAlignment="1">
      <alignment horizontal="right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0" xfId="0" applyFont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4" fillId="0" borderId="5" xfId="0" applyNumberFormat="1" applyFont="1" applyFill="1" applyBorder="1" applyAlignment="1" applyProtection="1">
      <alignment horizontal="center" vertical="top" wrapText="1" shrinkToFi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 shrinkToFit="1"/>
    </xf>
    <xf numFmtId="0" fontId="3" fillId="4" borderId="1" xfId="0" applyNumberFormat="1" applyFont="1" applyFill="1" applyBorder="1" applyAlignment="1" applyProtection="1">
      <alignment vertical="top" wrapText="1"/>
    </xf>
    <xf numFmtId="49" fontId="3" fillId="4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 shrinkToFit="1"/>
    </xf>
    <xf numFmtId="49" fontId="3" fillId="0" borderId="1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vertical="top" wrapText="1" shrinkToFit="1"/>
    </xf>
    <xf numFmtId="0" fontId="3" fillId="4" borderId="1" xfId="0" applyNumberFormat="1" applyFont="1" applyFill="1" applyBorder="1" applyAlignment="1" applyProtection="1">
      <alignment vertical="top" wrapText="1" shrinkToFit="1"/>
    </xf>
    <xf numFmtId="49" fontId="3" fillId="4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3" fillId="2" borderId="1" xfId="0" applyNumberFormat="1" applyFont="1" applyFill="1" applyBorder="1" applyAlignment="1" applyProtection="1">
      <alignment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13" fillId="2" borderId="0" xfId="1" applyFill="1"/>
    <xf numFmtId="0" fontId="5" fillId="0" borderId="0" xfId="1" applyFont="1" applyBorder="1" applyProtection="1">
      <protection hidden="1"/>
    </xf>
    <xf numFmtId="0" fontId="5" fillId="2" borderId="1" xfId="1" applyFont="1" applyFill="1" applyBorder="1" applyAlignment="1" applyProtection="1">
      <alignment horizontal="left" vertical="center" wrapText="1"/>
      <protection hidden="1"/>
    </xf>
    <xf numFmtId="169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1" applyFont="1" applyFill="1" applyBorder="1" applyAlignment="1" applyProtection="1">
      <alignment horizontal="left" vertical="top" wrapText="1"/>
      <protection hidden="1"/>
    </xf>
    <xf numFmtId="17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left" vertical="top" wrapText="1"/>
      <protection hidden="1"/>
    </xf>
    <xf numFmtId="49" fontId="5" fillId="2" borderId="1" xfId="1" applyNumberFormat="1" applyFont="1" applyFill="1" applyBorder="1" applyAlignment="1" applyProtection="1">
      <alignment horizontal="center" vertical="center"/>
      <protection hidden="1"/>
    </xf>
    <xf numFmtId="169" fontId="5" fillId="2" borderId="1" xfId="1" applyNumberFormat="1" applyFont="1" applyFill="1" applyBorder="1" applyAlignment="1" applyProtection="1">
      <alignment horizontal="center" vertical="center"/>
      <protection hidden="1"/>
    </xf>
    <xf numFmtId="0" fontId="16" fillId="2" borderId="0" xfId="1" applyFont="1" applyFill="1"/>
    <xf numFmtId="0" fontId="13" fillId="0" borderId="0" xfId="1" applyBorder="1"/>
    <xf numFmtId="0" fontId="13" fillId="0" borderId="0" xfId="1" applyNumberFormat="1" applyBorder="1"/>
    <xf numFmtId="0" fontId="5" fillId="0" borderId="0" xfId="1" applyNumberFormat="1" applyFont="1" applyBorder="1" applyAlignment="1" applyProtection="1">
      <protection hidden="1"/>
    </xf>
    <xf numFmtId="49" fontId="5" fillId="0" borderId="0" xfId="1" applyNumberFormat="1" applyFont="1" applyBorder="1" applyProtection="1">
      <protection hidden="1"/>
    </xf>
    <xf numFmtId="171" fontId="5" fillId="0" borderId="0" xfId="1" applyNumberFormat="1" applyFont="1" applyBorder="1" applyProtection="1"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13" fillId="0" borderId="17" xfId="1" applyBorder="1"/>
    <xf numFmtId="0" fontId="13" fillId="0" borderId="1" xfId="1" applyBorder="1"/>
    <xf numFmtId="0" fontId="5" fillId="0" borderId="1" xfId="1" applyFont="1" applyBorder="1" applyAlignment="1" applyProtection="1">
      <alignment horizontal="center" vertical="center" textRotation="90" wrapText="1"/>
      <protection hidden="1"/>
    </xf>
    <xf numFmtId="171" fontId="5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/>
      <protection hidden="1"/>
    </xf>
    <xf numFmtId="0" fontId="5" fillId="0" borderId="14" xfId="1" applyNumberFormat="1" applyFont="1" applyBorder="1" applyAlignment="1" applyProtection="1">
      <alignment horizontal="center" vertical="center" wrapText="1"/>
      <protection hidden="1"/>
    </xf>
    <xf numFmtId="0" fontId="13" fillId="0" borderId="14" xfId="1" applyBorder="1"/>
    <xf numFmtId="0" fontId="13" fillId="0" borderId="0" xfId="1" applyFont="1"/>
    <xf numFmtId="0" fontId="13" fillId="0" borderId="0" xfId="1"/>
    <xf numFmtId="49" fontId="13" fillId="0" borderId="0" xfId="1" applyNumberFormat="1" applyBorder="1"/>
    <xf numFmtId="171" fontId="13" fillId="0" borderId="18" xfId="1" applyNumberFormat="1" applyBorder="1"/>
    <xf numFmtId="169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5" borderId="0" xfId="1" applyFill="1"/>
    <xf numFmtId="0" fontId="5" fillId="0" borderId="1" xfId="1" applyFont="1" applyFill="1" applyBorder="1" applyAlignment="1" applyProtection="1">
      <alignment horizontal="left" vertical="center" wrapText="1"/>
      <protection hidden="1"/>
    </xf>
    <xf numFmtId="49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Fill="1"/>
    <xf numFmtId="0" fontId="5" fillId="0" borderId="0" xfId="1" applyNumberFormat="1" applyFont="1" applyFill="1" applyBorder="1" applyAlignment="1" applyProtection="1">
      <alignment horizontal="right"/>
      <protection hidden="1"/>
    </xf>
    <xf numFmtId="49" fontId="13" fillId="6" borderId="0" xfId="1" applyNumberFormat="1" applyFont="1" applyFill="1" applyBorder="1"/>
    <xf numFmtId="0" fontId="13" fillId="6" borderId="0" xfId="1" applyFont="1" applyFill="1"/>
    <xf numFmtId="0" fontId="5" fillId="0" borderId="1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 applyProtection="1">
      <alignment horizontal="right"/>
      <protection hidden="1"/>
    </xf>
    <xf numFmtId="167" fontId="3" fillId="0" borderId="4" xfId="0" applyNumberFormat="1" applyFont="1" applyBorder="1" applyAlignment="1">
      <alignment horizontal="center" vertical="top" wrapText="1"/>
    </xf>
    <xf numFmtId="0" fontId="3" fillId="7" borderId="0" xfId="0" applyNumberFormat="1" applyFont="1" applyFill="1" applyBorder="1" applyAlignment="1" applyProtection="1">
      <alignment vertical="top"/>
    </xf>
    <xf numFmtId="0" fontId="3" fillId="7" borderId="1" xfId="0" applyNumberFormat="1" applyFont="1" applyFill="1" applyBorder="1" applyAlignment="1" applyProtection="1">
      <alignment horizontal="center" vertical="center" textRotation="90" wrapText="1" shrinkToFit="1"/>
    </xf>
    <xf numFmtId="0" fontId="3" fillId="7" borderId="1" xfId="0" applyNumberFormat="1" applyFont="1" applyFill="1" applyBorder="1" applyAlignment="1" applyProtection="1">
      <alignment horizontal="center" vertical="top" wrapText="1" shrinkToFit="1"/>
    </xf>
    <xf numFmtId="4" fontId="3" fillId="7" borderId="1" xfId="0" applyNumberFormat="1" applyFont="1" applyFill="1" applyBorder="1" applyAlignment="1" applyProtection="1">
      <alignment horizontal="center" vertical="top"/>
    </xf>
    <xf numFmtId="4" fontId="3" fillId="7" borderId="0" xfId="0" applyNumberFormat="1" applyFont="1" applyFill="1" applyBorder="1" applyAlignment="1" applyProtection="1">
      <alignment vertical="top"/>
    </xf>
    <xf numFmtId="4" fontId="3" fillId="7" borderId="0" xfId="0" applyNumberFormat="1" applyFont="1" applyFill="1" applyBorder="1" applyAlignment="1" applyProtection="1">
      <alignment horizontal="center" vertical="top"/>
    </xf>
    <xf numFmtId="0" fontId="3" fillId="7" borderId="0" xfId="0" applyNumberFormat="1" applyFont="1" applyFill="1" applyBorder="1" applyAlignment="1" applyProtection="1">
      <alignment horizontal="center" vertical="top"/>
    </xf>
    <xf numFmtId="0" fontId="3" fillId="8" borderId="0" xfId="0" applyNumberFormat="1" applyFont="1" applyFill="1" applyBorder="1" applyAlignment="1" applyProtection="1">
      <alignment vertical="top"/>
    </xf>
    <xf numFmtId="0" fontId="3" fillId="8" borderId="1" xfId="0" applyNumberFormat="1" applyFont="1" applyFill="1" applyBorder="1" applyAlignment="1" applyProtection="1">
      <alignment horizontal="center" vertical="center" textRotation="90" wrapText="1" shrinkToFit="1"/>
    </xf>
    <xf numFmtId="0" fontId="3" fillId="8" borderId="1" xfId="0" applyNumberFormat="1" applyFont="1" applyFill="1" applyBorder="1" applyAlignment="1" applyProtection="1">
      <alignment horizontal="center" vertical="top" wrapText="1" shrinkToFit="1"/>
    </xf>
    <xf numFmtId="4" fontId="3" fillId="8" borderId="1" xfId="0" applyNumberFormat="1" applyFont="1" applyFill="1" applyBorder="1" applyAlignment="1" applyProtection="1">
      <alignment horizontal="center" vertical="top"/>
    </xf>
    <xf numFmtId="4" fontId="3" fillId="8" borderId="0" xfId="0" applyNumberFormat="1" applyFont="1" applyFill="1" applyBorder="1" applyAlignment="1" applyProtection="1">
      <alignment horizontal="center" vertical="top"/>
    </xf>
    <xf numFmtId="0" fontId="3" fillId="8" borderId="0" xfId="0" applyNumberFormat="1" applyFont="1" applyFill="1" applyBorder="1" applyAlignment="1" applyProtection="1">
      <alignment horizontal="center" vertical="top"/>
    </xf>
    <xf numFmtId="0" fontId="5" fillId="8" borderId="8" xfId="1" applyFont="1" applyFill="1" applyBorder="1" applyAlignment="1" applyProtection="1">
      <alignment horizontal="center" vertical="center" wrapText="1"/>
      <protection hidden="1"/>
    </xf>
    <xf numFmtId="0" fontId="5" fillId="8" borderId="4" xfId="1" applyFont="1" applyFill="1" applyBorder="1" applyAlignment="1" applyProtection="1">
      <alignment horizontal="center" vertical="center" wrapText="1"/>
      <protection hidden="1"/>
    </xf>
    <xf numFmtId="0" fontId="5" fillId="8" borderId="11" xfId="1" applyFont="1" applyFill="1" applyBorder="1" applyAlignment="1" applyProtection="1">
      <alignment horizontal="center" vertical="center"/>
      <protection hidden="1"/>
    </xf>
    <xf numFmtId="0" fontId="5" fillId="8" borderId="20" xfId="1" applyFont="1" applyFill="1" applyBorder="1" applyAlignment="1" applyProtection="1">
      <alignment horizontal="center" vertical="center"/>
      <protection hidden="1"/>
    </xf>
    <xf numFmtId="4" fontId="16" fillId="8" borderId="0" xfId="1" applyNumberFormat="1" applyFont="1" applyFill="1"/>
    <xf numFmtId="0" fontId="13" fillId="8" borderId="0" xfId="1" applyFill="1"/>
    <xf numFmtId="0" fontId="5" fillId="7" borderId="8" xfId="1" applyFont="1" applyFill="1" applyBorder="1" applyAlignment="1" applyProtection="1">
      <alignment horizontal="center" vertical="center" wrapText="1"/>
      <protection hidden="1"/>
    </xf>
    <xf numFmtId="0" fontId="5" fillId="7" borderId="4" xfId="1" applyFont="1" applyFill="1" applyBorder="1" applyAlignment="1" applyProtection="1">
      <alignment horizontal="center" vertical="center" wrapText="1"/>
      <protection hidden="1"/>
    </xf>
    <xf numFmtId="0" fontId="5" fillId="7" borderId="11" xfId="1" applyFont="1" applyFill="1" applyBorder="1" applyAlignment="1" applyProtection="1">
      <alignment horizontal="center" vertical="center"/>
      <protection hidden="1"/>
    </xf>
    <xf numFmtId="0" fontId="5" fillId="7" borderId="20" xfId="1" applyFont="1" applyFill="1" applyBorder="1" applyAlignment="1" applyProtection="1">
      <alignment horizontal="center" vertical="center"/>
      <protection hidden="1"/>
    </xf>
    <xf numFmtId="0" fontId="16" fillId="7" borderId="0" xfId="1" applyFont="1" applyFill="1"/>
    <xf numFmtId="4" fontId="16" fillId="7" borderId="0" xfId="1" applyNumberFormat="1" applyFont="1" applyFill="1"/>
    <xf numFmtId="0" fontId="13" fillId="7" borderId="0" xfId="1" applyFill="1"/>
    <xf numFmtId="0" fontId="13" fillId="0" borderId="6" xfId="1" applyFill="1" applyBorder="1"/>
    <xf numFmtId="49" fontId="13" fillId="0" borderId="6" xfId="1" applyNumberFormat="1" applyFill="1" applyBorder="1"/>
    <xf numFmtId="0" fontId="13" fillId="0" borderId="0" xfId="1" applyFill="1" applyBorder="1"/>
    <xf numFmtId="49" fontId="13" fillId="0" borderId="0" xfId="1" applyNumberFormat="1" applyFill="1" applyBorder="1"/>
    <xf numFmtId="0" fontId="5" fillId="0" borderId="0" xfId="1" applyFont="1" applyFill="1" applyBorder="1" applyAlignment="1" applyProtection="1">
      <protection hidden="1"/>
    </xf>
    <xf numFmtId="0" fontId="5" fillId="0" borderId="7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49" fontId="5" fillId="0" borderId="0" xfId="1" applyNumberFormat="1" applyFont="1" applyFill="1" applyBorder="1" applyAlignment="1" applyProtection="1">
      <alignment horizontal="center" vertical="center"/>
      <protection hidden="1"/>
    </xf>
    <xf numFmtId="0" fontId="5" fillId="9" borderId="1" xfId="1" applyFont="1" applyFill="1" applyBorder="1" applyAlignment="1" applyProtection="1">
      <alignment horizontal="left" vertical="top" wrapText="1"/>
      <protection hidden="1"/>
    </xf>
    <xf numFmtId="49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169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9" borderId="0" xfId="1" applyFill="1"/>
    <xf numFmtId="0" fontId="5" fillId="0" borderId="1" xfId="1" applyFont="1" applyFill="1" applyBorder="1" applyAlignment="1" applyProtection="1">
      <alignment horizontal="left" vertical="top" wrapText="1"/>
      <protection hidden="1"/>
    </xf>
    <xf numFmtId="0" fontId="13" fillId="0" borderId="0" xfId="1" applyFont="1" applyFill="1"/>
    <xf numFmtId="4" fontId="13" fillId="0" borderId="0" xfId="1" applyNumberFormat="1" applyBorder="1"/>
    <xf numFmtId="0" fontId="17" fillId="0" borderId="8" xfId="1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textRotation="90" wrapText="1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17" fillId="0" borderId="8" xfId="1" applyFont="1" applyFill="1" applyBorder="1" applyAlignment="1" applyProtection="1">
      <alignment horizontal="center" vertical="center"/>
      <protection hidden="1"/>
    </xf>
    <xf numFmtId="49" fontId="13" fillId="0" borderId="0" xfId="1" applyNumberFormat="1" applyFill="1"/>
    <xf numFmtId="0" fontId="16" fillId="0" borderId="0" xfId="1" applyFont="1" applyFill="1"/>
    <xf numFmtId="0" fontId="17" fillId="9" borderId="8" xfId="1" applyFont="1" applyFill="1" applyBorder="1" applyAlignment="1" applyProtection="1">
      <alignment horizontal="center" vertical="center" wrapText="1"/>
      <protection hidden="1"/>
    </xf>
    <xf numFmtId="0" fontId="18" fillId="9" borderId="0" xfId="1" applyFont="1" applyFill="1" applyAlignment="1">
      <alignment horizontal="center" vertical="center"/>
    </xf>
    <xf numFmtId="0" fontId="5" fillId="12" borderId="1" xfId="1" applyFont="1" applyFill="1" applyBorder="1" applyAlignment="1" applyProtection="1">
      <alignment horizontal="left" vertical="top" wrapText="1"/>
      <protection hidden="1"/>
    </xf>
    <xf numFmtId="49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169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12" borderId="0" xfId="1" applyFill="1"/>
    <xf numFmtId="0" fontId="3" fillId="0" borderId="0" xfId="2" applyFont="1" applyAlignment="1">
      <alignment horizontal="right" vertical="top"/>
    </xf>
    <xf numFmtId="0" fontId="5" fillId="13" borderId="1" xfId="0" applyNumberFormat="1" applyFont="1" applyFill="1" applyBorder="1" applyAlignment="1" applyProtection="1">
      <alignment horizontal="left" vertical="center" wrapText="1"/>
    </xf>
    <xf numFmtId="49" fontId="3" fillId="13" borderId="1" xfId="0" applyNumberFormat="1" applyFont="1" applyFill="1" applyBorder="1" applyAlignment="1" applyProtection="1">
      <alignment horizontal="center" vertical="center"/>
    </xf>
    <xf numFmtId="4" fontId="3" fillId="13" borderId="1" xfId="0" applyNumberFormat="1" applyFont="1" applyFill="1" applyBorder="1" applyAlignment="1" applyProtection="1">
      <alignment horizontal="center" vertical="center"/>
    </xf>
    <xf numFmtId="0" fontId="3" fillId="13" borderId="0" xfId="0" applyNumberFormat="1" applyFont="1" applyFill="1" applyBorder="1" applyAlignment="1" applyProtection="1">
      <alignment horizontal="center" vertical="center"/>
    </xf>
    <xf numFmtId="0" fontId="3" fillId="14" borderId="0" xfId="0" applyNumberFormat="1" applyFont="1" applyFill="1" applyBorder="1" applyAlignment="1" applyProtection="1">
      <alignment vertical="top"/>
    </xf>
    <xf numFmtId="0" fontId="18" fillId="10" borderId="0" xfId="1" applyFont="1" applyFill="1" applyAlignment="1">
      <alignment horizontal="center" vertical="center"/>
    </xf>
    <xf numFmtId="0" fontId="3" fillId="11" borderId="1" xfId="0" applyNumberFormat="1" applyFont="1" applyFill="1" applyBorder="1" applyAlignment="1" applyProtection="1">
      <alignment vertical="top"/>
    </xf>
    <xf numFmtId="4" fontId="17" fillId="11" borderId="1" xfId="0" applyNumberFormat="1" applyFont="1" applyFill="1" applyBorder="1" applyAlignment="1" applyProtection="1">
      <alignment horizontal="center" vertical="center"/>
    </xf>
    <xf numFmtId="0" fontId="5" fillId="6" borderId="19" xfId="1" applyFont="1" applyFill="1" applyBorder="1" applyAlignment="1" applyProtection="1">
      <alignment horizontal="left" vertical="center"/>
      <protection hidden="1"/>
    </xf>
    <xf numFmtId="49" fontId="5" fillId="6" borderId="19" xfId="1" applyNumberFormat="1" applyFont="1" applyFill="1" applyBorder="1" applyAlignment="1" applyProtection="1">
      <protection hidden="1"/>
    </xf>
    <xf numFmtId="40" fontId="5" fillId="6" borderId="19" xfId="1" applyNumberFormat="1" applyFont="1" applyFill="1" applyBorder="1" applyAlignment="1" applyProtection="1">
      <protection hidden="1"/>
    </xf>
    <xf numFmtId="4" fontId="5" fillId="6" borderId="19" xfId="1" applyNumberFormat="1" applyFont="1" applyFill="1" applyBorder="1" applyAlignment="1" applyProtection="1">
      <alignment horizontal="center" vertical="center"/>
      <protection hidden="1"/>
    </xf>
    <xf numFmtId="0" fontId="5" fillId="15" borderId="1" xfId="1" applyFont="1" applyFill="1" applyBorder="1" applyAlignment="1" applyProtection="1">
      <alignment horizontal="left" vertical="center"/>
      <protection hidden="1"/>
    </xf>
    <xf numFmtId="49" fontId="13" fillId="15" borderId="1" xfId="1" applyNumberFormat="1" applyFont="1" applyFill="1" applyBorder="1"/>
    <xf numFmtId="49" fontId="5" fillId="15" borderId="1" xfId="1" applyNumberFormat="1" applyFont="1" applyFill="1" applyBorder="1" applyAlignment="1" applyProtection="1">
      <protection hidden="1"/>
    </xf>
    <xf numFmtId="40" fontId="5" fillId="15" borderId="1" xfId="1" applyNumberFormat="1" applyFont="1" applyFill="1" applyBorder="1" applyAlignment="1" applyProtection="1">
      <protection hidden="1"/>
    </xf>
    <xf numFmtId="4" fontId="5" fillId="15" borderId="1" xfId="1" applyNumberFormat="1" applyFont="1" applyFill="1" applyBorder="1" applyAlignment="1" applyProtection="1">
      <alignment horizontal="center" vertical="center"/>
      <protection hidden="1"/>
    </xf>
    <xf numFmtId="0" fontId="13" fillId="15" borderId="1" xfId="1" applyFont="1" applyFill="1" applyBorder="1"/>
    <xf numFmtId="0" fontId="5" fillId="13" borderId="1" xfId="1" applyFont="1" applyFill="1" applyBorder="1" applyAlignment="1" applyProtection="1">
      <alignment horizontal="left" vertical="center"/>
      <protection hidden="1"/>
    </xf>
    <xf numFmtId="49" fontId="13" fillId="13" borderId="1" xfId="1" applyNumberFormat="1" applyFont="1" applyFill="1" applyBorder="1"/>
    <xf numFmtId="49" fontId="5" fillId="13" borderId="1" xfId="1" applyNumberFormat="1" applyFont="1" applyFill="1" applyBorder="1" applyAlignment="1" applyProtection="1">
      <protection hidden="1"/>
    </xf>
    <xf numFmtId="40" fontId="5" fillId="13" borderId="1" xfId="1" applyNumberFormat="1" applyFont="1" applyFill="1" applyBorder="1" applyAlignment="1" applyProtection="1">
      <protection hidden="1"/>
    </xf>
    <xf numFmtId="4" fontId="5" fillId="13" borderId="1" xfId="1" applyNumberFormat="1" applyFont="1" applyFill="1" applyBorder="1" applyAlignment="1" applyProtection="1">
      <alignment horizontal="center" vertical="center"/>
      <protection hidden="1"/>
    </xf>
    <xf numFmtId="0" fontId="13" fillId="13" borderId="1" xfId="1" applyFont="1" applyFill="1" applyBorder="1"/>
    <xf numFmtId="0" fontId="17" fillId="10" borderId="24" xfId="1" applyFont="1" applyFill="1" applyBorder="1" applyAlignment="1" applyProtection="1">
      <alignment horizontal="center" vertical="center"/>
      <protection hidden="1"/>
    </xf>
    <xf numFmtId="0" fontId="5" fillId="16" borderId="1" xfId="0" applyNumberFormat="1" applyFont="1" applyFill="1" applyBorder="1" applyAlignment="1" applyProtection="1">
      <alignment horizontal="left" vertical="center" wrapText="1"/>
    </xf>
    <xf numFmtId="0" fontId="3" fillId="16" borderId="1" xfId="0" applyNumberFormat="1" applyFont="1" applyFill="1" applyBorder="1" applyAlignment="1" applyProtection="1">
      <alignment vertical="top"/>
    </xf>
    <xf numFmtId="4" fontId="17" fillId="16" borderId="1" xfId="0" applyNumberFormat="1" applyFont="1" applyFill="1" applyBorder="1" applyAlignment="1" applyProtection="1">
      <alignment horizontal="center" vertical="center"/>
    </xf>
    <xf numFmtId="0" fontId="17" fillId="16" borderId="1" xfId="0" applyNumberFormat="1" applyFont="1" applyFill="1" applyBorder="1" applyAlignment="1" applyProtection="1">
      <alignment horizontal="center" vertical="center"/>
    </xf>
    <xf numFmtId="0" fontId="5" fillId="14" borderId="19" xfId="0" applyNumberFormat="1" applyFont="1" applyFill="1" applyBorder="1" applyAlignment="1" applyProtection="1">
      <alignment horizontal="left" vertical="center" wrapText="1"/>
    </xf>
    <xf numFmtId="49" fontId="3" fillId="14" borderId="19" xfId="0" applyNumberFormat="1" applyFont="1" applyFill="1" applyBorder="1" applyAlignment="1" applyProtection="1">
      <alignment horizontal="center" vertical="top"/>
    </xf>
    <xf numFmtId="4" fontId="3" fillId="14" borderId="19" xfId="0" applyNumberFormat="1" applyFont="1" applyFill="1" applyBorder="1" applyAlignment="1" applyProtection="1">
      <alignment horizontal="center" vertical="center"/>
    </xf>
    <xf numFmtId="4" fontId="3" fillId="14" borderId="0" xfId="0" applyNumberFormat="1" applyFont="1" applyFill="1" applyBorder="1" applyAlignment="1" applyProtection="1">
      <alignment horizontal="center" vertical="center"/>
    </xf>
    <xf numFmtId="49" fontId="3" fillId="16" borderId="1" xfId="0" applyNumberFormat="1" applyFont="1" applyFill="1" applyBorder="1" applyAlignment="1" applyProtection="1">
      <alignment horizontal="center" vertical="top"/>
      <protection locked="0"/>
    </xf>
    <xf numFmtId="4" fontId="3" fillId="16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3" fillId="0" borderId="0" xfId="2" applyFont="1" applyAlignment="1">
      <alignment horizontal="right" vertical="top"/>
    </xf>
    <xf numFmtId="0" fontId="15" fillId="0" borderId="0" xfId="0" applyNumberFormat="1" applyFont="1" applyFill="1" applyBorder="1" applyAlignment="1">
      <alignment horizontal="right" vertical="center"/>
    </xf>
    <xf numFmtId="0" fontId="1" fillId="0" borderId="0" xfId="2"/>
    <xf numFmtId="0" fontId="1" fillId="0" borderId="0" xfId="2" applyFill="1" applyBorder="1"/>
    <xf numFmtId="0" fontId="23" fillId="0" borderId="0" xfId="2" applyFont="1"/>
    <xf numFmtId="0" fontId="1" fillId="2" borderId="0" xfId="2" applyFill="1" applyBorder="1"/>
    <xf numFmtId="0" fontId="1" fillId="2" borderId="0" xfId="2" applyFill="1"/>
    <xf numFmtId="49" fontId="25" fillId="0" borderId="1" xfId="2" applyNumberFormat="1" applyFont="1" applyBorder="1" applyAlignment="1">
      <alignment horizontal="center" vertical="center"/>
    </xf>
    <xf numFmtId="49" fontId="25" fillId="0" borderId="1" xfId="2" applyNumberFormat="1" applyFont="1" applyFill="1" applyBorder="1" applyAlignment="1">
      <alignment horizontal="center" vertical="center"/>
    </xf>
    <xf numFmtId="167" fontId="29" fillId="2" borderId="34" xfId="2" applyNumberFormat="1" applyFont="1" applyFill="1" applyBorder="1" applyAlignment="1">
      <alignment horizontal="center" vertical="center"/>
    </xf>
    <xf numFmtId="4" fontId="29" fillId="2" borderId="0" xfId="2" applyNumberFormat="1" applyFont="1" applyFill="1" applyAlignment="1">
      <alignment vertical="center"/>
    </xf>
    <xf numFmtId="164" fontId="29" fillId="2" borderId="0" xfId="2" applyNumberFormat="1" applyFont="1" applyFill="1" applyAlignment="1">
      <alignment vertical="center"/>
    </xf>
    <xf numFmtId="0" fontId="29" fillId="2" borderId="0" xfId="2" applyFont="1" applyFill="1" applyAlignment="1">
      <alignment vertical="center"/>
    </xf>
    <xf numFmtId="164" fontId="29" fillId="2" borderId="34" xfId="2" applyNumberFormat="1" applyFont="1" applyFill="1" applyBorder="1" applyAlignment="1">
      <alignment horizontal="center" vertical="center"/>
    </xf>
    <xf numFmtId="167" fontId="29" fillId="2" borderId="0" xfId="2" applyNumberFormat="1" applyFont="1" applyFill="1" applyBorder="1" applyAlignment="1">
      <alignment horizontal="center" vertical="center"/>
    </xf>
    <xf numFmtId="49" fontId="30" fillId="0" borderId="0" xfId="2" applyNumberFormat="1" applyFont="1" applyFill="1" applyBorder="1" applyAlignment="1">
      <alignment horizontal="center" vertical="center"/>
    </xf>
    <xf numFmtId="0" fontId="1" fillId="0" borderId="0" xfId="2" applyFill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0" fillId="0" borderId="0" xfId="0" applyAlignment="1">
      <alignment horizontal="left" vertical="top"/>
    </xf>
    <xf numFmtId="0" fontId="33" fillId="0" borderId="0" xfId="4"/>
    <xf numFmtId="0" fontId="34" fillId="0" borderId="0" xfId="4" applyFont="1"/>
    <xf numFmtId="0" fontId="35" fillId="0" borderId="0" xfId="4" applyFont="1" applyAlignment="1">
      <alignment wrapText="1"/>
    </xf>
    <xf numFmtId="0" fontId="23" fillId="0" borderId="0" xfId="4" applyFont="1"/>
    <xf numFmtId="0" fontId="25" fillId="0" borderId="38" xfId="4" applyFont="1" applyBorder="1" applyAlignment="1">
      <alignment horizontal="center" vertical="center" textRotation="90" wrapText="1"/>
    </xf>
    <xf numFmtId="0" fontId="25" fillId="0" borderId="37" xfId="4" applyFont="1" applyBorder="1" applyAlignment="1">
      <alignment horizontal="center" vertical="center" textRotation="90" wrapText="1"/>
    </xf>
    <xf numFmtId="0" fontId="25" fillId="0" borderId="10" xfId="4" applyFont="1" applyBorder="1" applyAlignment="1">
      <alignment horizontal="center" vertical="center" textRotation="90" wrapText="1"/>
    </xf>
    <xf numFmtId="49" fontId="3" fillId="0" borderId="8" xfId="4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0" fontId="3" fillId="0" borderId="9" xfId="4" applyFont="1" applyBorder="1" applyAlignment="1">
      <alignment horizontal="center" wrapText="1"/>
    </xf>
    <xf numFmtId="49" fontId="3" fillId="0" borderId="40" xfId="4" applyNumberFormat="1" applyFont="1" applyBorder="1" applyAlignment="1">
      <alignment horizontal="center" vertical="center"/>
    </xf>
    <xf numFmtId="49" fontId="3" fillId="0" borderId="14" xfId="4" applyNumberFormat="1" applyFont="1" applyBorder="1" applyAlignment="1">
      <alignment horizontal="center" vertical="center"/>
    </xf>
    <xf numFmtId="0" fontId="3" fillId="0" borderId="15" xfId="4" applyFont="1" applyBorder="1" applyAlignment="1">
      <alignment horizontal="center" wrapText="1"/>
    </xf>
    <xf numFmtId="0" fontId="37" fillId="0" borderId="0" xfId="4" applyFont="1"/>
    <xf numFmtId="0" fontId="38" fillId="0" borderId="0" xfId="4" applyFont="1"/>
    <xf numFmtId="0" fontId="5" fillId="0" borderId="0" xfId="2" applyFont="1" applyAlignment="1">
      <alignment horizontal="right" vertical="top"/>
    </xf>
    <xf numFmtId="0" fontId="34" fillId="0" borderId="0" xfId="2" applyFont="1" applyAlignment="1">
      <alignment horizontal="right" vertical="top"/>
    </xf>
    <xf numFmtId="0" fontId="15" fillId="0" borderId="0" xfId="2" applyFont="1" applyAlignment="1">
      <alignment horizontal="right"/>
    </xf>
    <xf numFmtId="0" fontId="3" fillId="7" borderId="0" xfId="2" applyFont="1" applyFill="1" applyAlignment="1">
      <alignment horizontal="right"/>
    </xf>
    <xf numFmtId="170" fontId="31" fillId="7" borderId="8" xfId="1" applyNumberFormat="1" applyFont="1" applyFill="1" applyBorder="1" applyAlignment="1" applyProtection="1">
      <alignment horizontal="center" vertical="center" wrapText="1"/>
      <protection hidden="1"/>
    </xf>
    <xf numFmtId="170" fontId="31" fillId="7" borderId="4" xfId="1" applyNumberFormat="1" applyFont="1" applyFill="1" applyBorder="1" applyAlignment="1" applyProtection="1">
      <alignment horizontal="center" vertical="center" wrapText="1"/>
      <protection hidden="1"/>
    </xf>
    <xf numFmtId="170" fontId="31" fillId="8" borderId="8" xfId="1" applyNumberFormat="1" applyFont="1" applyFill="1" applyBorder="1" applyAlignment="1" applyProtection="1">
      <alignment horizontal="center" vertical="center" wrapText="1"/>
      <protection hidden="1"/>
    </xf>
    <xf numFmtId="170" fontId="31" fillId="8" borderId="4" xfId="1" applyNumberFormat="1" applyFont="1" applyFill="1" applyBorder="1" applyAlignment="1" applyProtection="1">
      <alignment horizontal="center" vertical="center" wrapText="1"/>
      <protection hidden="1"/>
    </xf>
    <xf numFmtId="170" fontId="31" fillId="9" borderId="8" xfId="1" applyNumberFormat="1" applyFont="1" applyFill="1" applyBorder="1" applyAlignment="1" applyProtection="1">
      <alignment horizontal="center" vertical="center" wrapText="1"/>
      <protection hidden="1"/>
    </xf>
    <xf numFmtId="170" fontId="31" fillId="9" borderId="4" xfId="1" applyNumberFormat="1" applyFont="1" applyFill="1" applyBorder="1" applyAlignment="1" applyProtection="1">
      <alignment horizontal="center" vertical="center" wrapText="1"/>
      <protection hidden="1"/>
    </xf>
    <xf numFmtId="4" fontId="31" fillId="7" borderId="8" xfId="1" applyNumberFormat="1" applyFont="1" applyFill="1" applyBorder="1" applyAlignment="1" applyProtection="1">
      <alignment horizontal="center" vertical="center"/>
      <protection hidden="1"/>
    </xf>
    <xf numFmtId="4" fontId="31" fillId="7" borderId="4" xfId="1" applyNumberFormat="1" applyFont="1" applyFill="1" applyBorder="1" applyAlignment="1" applyProtection="1">
      <alignment horizontal="center" vertical="center"/>
      <protection hidden="1"/>
    </xf>
    <xf numFmtId="4" fontId="31" fillId="8" borderId="8" xfId="1" applyNumberFormat="1" applyFont="1" applyFill="1" applyBorder="1" applyAlignment="1" applyProtection="1">
      <alignment horizontal="center" vertical="center"/>
      <protection hidden="1"/>
    </xf>
    <xf numFmtId="4" fontId="31" fillId="8" borderId="4" xfId="1" applyNumberFormat="1" applyFont="1" applyFill="1" applyBorder="1" applyAlignment="1" applyProtection="1">
      <alignment horizontal="center" vertical="center"/>
      <protection hidden="1"/>
    </xf>
    <xf numFmtId="4" fontId="31" fillId="10" borderId="24" xfId="1" applyNumberFormat="1" applyFont="1" applyFill="1" applyBorder="1" applyAlignment="1" applyProtection="1">
      <alignment horizontal="center" vertical="center"/>
      <protection hidden="1"/>
    </xf>
    <xf numFmtId="4" fontId="31" fillId="10" borderId="23" xfId="1" applyNumberFormat="1" applyFont="1" applyFill="1" applyBorder="1" applyAlignment="1" applyProtection="1">
      <alignment horizontal="center" vertical="center"/>
      <protection hidden="1"/>
    </xf>
    <xf numFmtId="169" fontId="31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3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31" fillId="9" borderId="1" xfId="1" applyNumberFormat="1" applyFont="1" applyFill="1" applyBorder="1" applyAlignment="1" applyProtection="1">
      <alignment horizontal="center" vertical="center" wrapText="1"/>
      <protection hidden="1"/>
    </xf>
    <xf numFmtId="168" fontId="31" fillId="9" borderId="1" xfId="1" applyNumberFormat="1" applyFont="1" applyFill="1" applyBorder="1" applyAlignment="1" applyProtection="1">
      <alignment horizontal="center" vertical="center" wrapText="1"/>
      <protection hidden="1"/>
    </xf>
    <xf numFmtId="49" fontId="31" fillId="9" borderId="1" xfId="1" applyNumberFormat="1" applyFont="1" applyFill="1" applyBorder="1" applyAlignment="1" applyProtection="1">
      <alignment horizontal="center" vertical="center" wrapText="1"/>
      <protection hidden="1"/>
    </xf>
    <xf numFmtId="168" fontId="31" fillId="0" borderId="1" xfId="1" applyNumberFormat="1" applyFont="1" applyFill="1" applyBorder="1" applyAlignment="1" applyProtection="1">
      <alignment horizontal="center" vertical="center"/>
      <protection hidden="1"/>
    </xf>
    <xf numFmtId="49" fontId="31" fillId="0" borderId="1" xfId="1" applyNumberFormat="1" applyFont="1" applyFill="1" applyBorder="1" applyAlignment="1" applyProtection="1">
      <alignment horizontal="center" vertical="center"/>
      <protection hidden="1"/>
    </xf>
    <xf numFmtId="169" fontId="31" fillId="0" borderId="1" xfId="1" applyNumberFormat="1" applyFont="1" applyFill="1" applyBorder="1" applyAlignment="1" applyProtection="1">
      <alignment horizontal="center" vertical="center"/>
      <protection hidden="1"/>
    </xf>
    <xf numFmtId="0" fontId="31" fillId="10" borderId="19" xfId="1" applyFont="1" applyFill="1" applyBorder="1" applyAlignment="1" applyProtection="1">
      <alignment horizontal="center" vertical="center"/>
      <protection hidden="1"/>
    </xf>
    <xf numFmtId="49" fontId="31" fillId="10" borderId="19" xfId="1" applyNumberFormat="1" applyFont="1" applyFill="1" applyBorder="1" applyAlignment="1" applyProtection="1">
      <alignment horizontal="center" vertical="center"/>
      <protection hidden="1"/>
    </xf>
    <xf numFmtId="40" fontId="31" fillId="10" borderId="19" xfId="1" applyNumberFormat="1" applyFont="1" applyFill="1" applyBorder="1" applyAlignment="1" applyProtection="1">
      <alignment horizontal="center" vertical="center"/>
      <protection hidden="1"/>
    </xf>
    <xf numFmtId="49" fontId="31" fillId="11" borderId="1" xfId="0" applyNumberFormat="1" applyFont="1" applyFill="1" applyBorder="1" applyAlignment="1" applyProtection="1">
      <alignment horizontal="center" vertical="top"/>
    </xf>
    <xf numFmtId="0" fontId="31" fillId="11" borderId="1" xfId="0" applyNumberFormat="1" applyFont="1" applyFill="1" applyBorder="1" applyAlignment="1" applyProtection="1">
      <alignment vertical="top"/>
    </xf>
    <xf numFmtId="4" fontId="31" fillId="11" borderId="1" xfId="0" applyNumberFormat="1" applyFont="1" applyFill="1" applyBorder="1" applyAlignment="1" applyProtection="1">
      <alignment horizontal="center" vertical="top"/>
    </xf>
    <xf numFmtId="49" fontId="31" fillId="16" borderId="1" xfId="0" applyNumberFormat="1" applyFont="1" applyFill="1" applyBorder="1" applyAlignment="1" applyProtection="1">
      <alignment horizontal="center" vertical="center"/>
    </xf>
    <xf numFmtId="0" fontId="31" fillId="16" borderId="1" xfId="0" applyNumberFormat="1" applyFont="1" applyFill="1" applyBorder="1" applyAlignment="1" applyProtection="1">
      <alignment horizontal="center" vertical="center"/>
    </xf>
    <xf numFmtId="4" fontId="31" fillId="16" borderId="1" xfId="0" applyNumberFormat="1" applyFont="1" applyFill="1" applyBorder="1" applyAlignment="1" applyProtection="1">
      <alignment horizontal="center" vertical="center"/>
    </xf>
    <xf numFmtId="0" fontId="39" fillId="0" borderId="0" xfId="1" applyFont="1" applyFill="1"/>
    <xf numFmtId="49" fontId="39" fillId="0" borderId="0" xfId="1" applyNumberFormat="1" applyFont="1" applyFill="1"/>
    <xf numFmtId="0" fontId="32" fillId="0" borderId="0" xfId="0" applyFont="1" applyAlignment="1">
      <alignment horizontal="left"/>
    </xf>
    <xf numFmtId="0" fontId="31" fillId="0" borderId="0" xfId="1" applyFont="1" applyFill="1" applyBorder="1" applyAlignment="1" applyProtection="1">
      <alignment horizontal="center" vertical="center"/>
      <protection hidden="1"/>
    </xf>
    <xf numFmtId="0" fontId="31" fillId="0" borderId="2" xfId="1" applyFont="1" applyFill="1" applyBorder="1" applyAlignment="1" applyProtection="1">
      <alignment horizontal="center" vertical="center"/>
      <protection hidden="1"/>
    </xf>
    <xf numFmtId="0" fontId="31" fillId="0" borderId="1" xfId="1" applyFont="1" applyFill="1" applyBorder="1" applyAlignment="1" applyProtection="1">
      <alignment horizontal="left" vertical="center" wrapText="1"/>
      <protection hidden="1"/>
    </xf>
    <xf numFmtId="0" fontId="31" fillId="9" borderId="1" xfId="1" applyFont="1" applyFill="1" applyBorder="1" applyAlignment="1" applyProtection="1">
      <alignment horizontal="left" vertical="center" wrapText="1"/>
      <protection hidden="1"/>
    </xf>
    <xf numFmtId="0" fontId="31" fillId="10" borderId="19" xfId="1" applyFont="1" applyFill="1" applyBorder="1" applyAlignment="1" applyProtection="1">
      <alignment horizontal="left" vertical="center"/>
      <protection hidden="1"/>
    </xf>
    <xf numFmtId="0" fontId="31" fillId="11" borderId="1" xfId="0" applyNumberFormat="1" applyFont="1" applyFill="1" applyBorder="1" applyAlignment="1" applyProtection="1">
      <alignment horizontal="left" vertical="center" wrapText="1"/>
    </xf>
    <xf numFmtId="0" fontId="31" fillId="16" borderId="1" xfId="0" applyNumberFormat="1" applyFont="1" applyFill="1" applyBorder="1" applyAlignment="1" applyProtection="1">
      <alignment horizontal="left" vertical="center" wrapText="1"/>
    </xf>
    <xf numFmtId="0" fontId="23" fillId="0" borderId="0" xfId="2" applyFont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horizontal="right" vertical="center" wrapText="1"/>
    </xf>
    <xf numFmtId="0" fontId="40" fillId="0" borderId="0" xfId="2" applyFont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0" fontId="9" fillId="0" borderId="0" xfId="3" applyFont="1" applyBorder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7" fillId="2" borderId="1" xfId="2" applyFont="1" applyFill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49" fontId="25" fillId="0" borderId="2" xfId="2" applyNumberFormat="1" applyFont="1" applyBorder="1" applyAlignment="1">
      <alignment horizontal="center" vertical="center"/>
    </xf>
    <xf numFmtId="4" fontId="5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wrapText="1"/>
    </xf>
    <xf numFmtId="0" fontId="43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45" fillId="0" borderId="0" xfId="2" applyFont="1" applyAlignment="1">
      <alignment vertical="center"/>
    </xf>
    <xf numFmtId="49" fontId="46" fillId="3" borderId="28" xfId="2" applyNumberFormat="1" applyFont="1" applyFill="1" applyBorder="1" applyAlignment="1">
      <alignment horizontal="center" vertical="center"/>
    </xf>
    <xf numFmtId="0" fontId="47" fillId="0" borderId="0" xfId="2" applyFont="1" applyAlignment="1">
      <alignment vertical="center"/>
    </xf>
    <xf numFmtId="0" fontId="49" fillId="0" borderId="19" xfId="3" applyNumberFormat="1" applyFont="1" applyBorder="1" applyAlignment="1">
      <alignment horizontal="left" vertical="center" wrapText="1"/>
    </xf>
    <xf numFmtId="49" fontId="48" fillId="0" borderId="19" xfId="2" applyNumberFormat="1" applyFont="1" applyBorder="1" applyAlignment="1">
      <alignment horizontal="center" vertical="center"/>
    </xf>
    <xf numFmtId="0" fontId="49" fillId="0" borderId="1" xfId="3" applyNumberFormat="1" applyFont="1" applyBorder="1" applyAlignment="1">
      <alignment horizontal="left" vertical="center" wrapText="1"/>
    </xf>
    <xf numFmtId="49" fontId="49" fillId="0" borderId="1" xfId="2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left" vertical="center" wrapText="1"/>
    </xf>
    <xf numFmtId="4" fontId="5" fillId="0" borderId="4" xfId="2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justify" vertical="top" wrapText="1"/>
    </xf>
    <xf numFmtId="4" fontId="5" fillId="0" borderId="1" xfId="2" applyNumberFormat="1" applyFont="1" applyFill="1" applyBorder="1" applyAlignment="1" applyProtection="1">
      <alignment horizontal="center" vertical="center" wrapText="1"/>
    </xf>
    <xf numFmtId="4" fontId="48" fillId="0" borderId="1" xfId="2" applyNumberFormat="1" applyFont="1" applyBorder="1" applyAlignment="1">
      <alignment horizontal="center" vertical="center"/>
    </xf>
    <xf numFmtId="0" fontId="50" fillId="0" borderId="1" xfId="3" applyFont="1" applyBorder="1" applyAlignment="1">
      <alignment horizontal="left" vertical="center" wrapText="1"/>
    </xf>
    <xf numFmtId="0" fontId="51" fillId="0" borderId="1" xfId="3" applyFont="1" applyBorder="1" applyAlignment="1">
      <alignment horizontal="left" vertical="center" wrapText="1"/>
    </xf>
    <xf numFmtId="0" fontId="50" fillId="0" borderId="1" xfId="3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0" fontId="5" fillId="0" borderId="4" xfId="2" applyFont="1" applyBorder="1" applyAlignment="1">
      <alignment wrapText="1"/>
    </xf>
    <xf numFmtId="0" fontId="25" fillId="3" borderId="27" xfId="3" applyFont="1" applyFill="1" applyBorder="1" applyAlignment="1">
      <alignment horizontal="left" vertical="center" wrapText="1"/>
    </xf>
    <xf numFmtId="49" fontId="25" fillId="3" borderId="42" xfId="2" applyNumberFormat="1" applyFont="1" applyFill="1" applyBorder="1" applyAlignment="1">
      <alignment horizontal="center" vertical="center"/>
    </xf>
    <xf numFmtId="49" fontId="25" fillId="3" borderId="28" xfId="2" applyNumberFormat="1" applyFont="1" applyFill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1" fontId="5" fillId="0" borderId="43" xfId="2" applyNumberFormat="1" applyFont="1" applyBorder="1" applyAlignment="1">
      <alignment horizontal="center" vertical="center" wrapText="1"/>
    </xf>
    <xf numFmtId="1" fontId="5" fillId="0" borderId="41" xfId="3" applyNumberFormat="1" applyFont="1" applyBorder="1" applyAlignment="1">
      <alignment horizontal="center" vertical="center" wrapText="1"/>
    </xf>
    <xf numFmtId="1" fontId="5" fillId="0" borderId="41" xfId="2" applyNumberFormat="1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textRotation="90" wrapText="1"/>
    </xf>
    <xf numFmtId="0" fontId="5" fillId="0" borderId="28" xfId="2" applyFont="1" applyBorder="1" applyAlignment="1">
      <alignment horizontal="center" vertical="center" textRotation="90" wrapText="1"/>
    </xf>
    <xf numFmtId="0" fontId="23" fillId="0" borderId="0" xfId="2" applyFont="1" applyAlignment="1">
      <alignment horizontal="right" vertical="center"/>
    </xf>
    <xf numFmtId="0" fontId="15" fillId="0" borderId="0" xfId="1" applyFont="1" applyBorder="1" applyAlignment="1">
      <alignment horizontal="right"/>
    </xf>
    <xf numFmtId="0" fontId="34" fillId="0" borderId="0" xfId="4" applyFont="1" applyAlignment="1">
      <alignment horizontal="right"/>
    </xf>
    <xf numFmtId="167" fontId="3" fillId="0" borderId="0" xfId="0" applyNumberFormat="1" applyFont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0" fontId="13" fillId="0" borderId="0" xfId="28" applyFill="1"/>
    <xf numFmtId="0" fontId="13" fillId="0" borderId="0" xfId="28" applyFill="1" applyProtection="1">
      <protection hidden="1"/>
    </xf>
    <xf numFmtId="0" fontId="13" fillId="0" borderId="0" xfId="28" applyFont="1" applyFill="1" applyAlignment="1" applyProtection="1">
      <alignment horizontal="center" vertical="center"/>
      <protection hidden="1"/>
    </xf>
    <xf numFmtId="4" fontId="5" fillId="0" borderId="1" xfId="28" applyNumberFormat="1" applyFont="1" applyFill="1" applyBorder="1" applyAlignment="1" applyProtection="1">
      <alignment horizontal="right" vertical="center"/>
      <protection hidden="1"/>
    </xf>
    <xf numFmtId="169" fontId="5" fillId="0" borderId="1" xfId="28" applyNumberFormat="1" applyFont="1" applyFill="1" applyBorder="1" applyAlignment="1" applyProtection="1">
      <alignment horizontal="center" vertical="center"/>
      <protection hidden="1"/>
    </xf>
    <xf numFmtId="0" fontId="5" fillId="0" borderId="4" xfId="28" applyNumberFormat="1" applyFont="1" applyFill="1" applyBorder="1" applyAlignment="1" applyProtection="1">
      <alignment horizontal="center" vertical="center"/>
      <protection hidden="1"/>
    </xf>
    <xf numFmtId="4" fontId="5" fillId="0" borderId="4" xfId="28" applyNumberFormat="1" applyFont="1" applyFill="1" applyBorder="1" applyAlignment="1" applyProtection="1">
      <alignment horizontal="right" vertical="center"/>
      <protection hidden="1"/>
    </xf>
    <xf numFmtId="168" fontId="5" fillId="0" borderId="4" xfId="28" applyNumberFormat="1" applyFont="1" applyFill="1" applyBorder="1" applyAlignment="1" applyProtection="1">
      <alignment horizontal="center" vertical="center"/>
      <protection hidden="1"/>
    </xf>
    <xf numFmtId="0" fontId="5" fillId="0" borderId="4" xfId="28" applyNumberFormat="1" applyFont="1" applyFill="1" applyBorder="1" applyAlignment="1" applyProtection="1">
      <alignment vertical="top" wrapText="1"/>
      <protection hidden="1"/>
    </xf>
    <xf numFmtId="0" fontId="13" fillId="0" borderId="18" xfId="28" applyFill="1" applyBorder="1" applyProtection="1">
      <protection hidden="1"/>
    </xf>
    <xf numFmtId="172" fontId="5" fillId="0" borderId="1" xfId="28" applyNumberFormat="1" applyFont="1" applyFill="1" applyBorder="1" applyAlignment="1" applyProtection="1">
      <alignment horizontal="right" vertical="center"/>
      <protection hidden="1"/>
    </xf>
    <xf numFmtId="172" fontId="5" fillId="0" borderId="2" xfId="28" applyNumberFormat="1" applyFont="1" applyFill="1" applyBorder="1" applyAlignment="1" applyProtection="1">
      <alignment horizontal="right" vertical="center"/>
      <protection hidden="1"/>
    </xf>
    <xf numFmtId="0" fontId="5" fillId="0" borderId="1" xfId="28" applyFont="1" applyFill="1" applyBorder="1" applyAlignment="1" applyProtection="1">
      <protection hidden="1"/>
    </xf>
    <xf numFmtId="172" fontId="5" fillId="0" borderId="4" xfId="28" applyNumberFormat="1" applyFont="1" applyFill="1" applyBorder="1" applyAlignment="1" applyProtection="1">
      <alignment horizontal="right" vertical="center"/>
      <protection hidden="1"/>
    </xf>
    <xf numFmtId="172" fontId="5" fillId="0" borderId="46" xfId="28" applyNumberFormat="1" applyFont="1" applyFill="1" applyBorder="1" applyAlignment="1" applyProtection="1">
      <alignment horizontal="right" vertical="center" wrapText="1"/>
      <protection hidden="1"/>
    </xf>
    <xf numFmtId="168" fontId="5" fillId="0" borderId="2" xfId="28" applyNumberFormat="1" applyFont="1" applyFill="1" applyBorder="1" applyAlignment="1" applyProtection="1">
      <alignment horizontal="center" vertical="center"/>
      <protection hidden="1"/>
    </xf>
    <xf numFmtId="169" fontId="5" fillId="0" borderId="2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28" applyNumberFormat="1" applyFont="1" applyFill="1" applyBorder="1" applyAlignment="1" applyProtection="1">
      <alignment horizontal="left" vertical="center" wrapText="1"/>
      <protection hidden="1"/>
    </xf>
    <xf numFmtId="0" fontId="5" fillId="0" borderId="2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8" applyNumberFormat="1" applyFont="1" applyFill="1" applyAlignment="1" applyProtection="1">
      <protection hidden="1"/>
    </xf>
    <xf numFmtId="0" fontId="5" fillId="0" borderId="1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9" applyNumberFormat="1" applyFont="1" applyFill="1" applyBorder="1" applyAlignment="1" applyProtection="1">
      <alignment horizontal="center" vertical="center" wrapText="1"/>
      <protection hidden="1"/>
    </xf>
    <xf numFmtId="0" fontId="5" fillId="0" borderId="41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8" applyFont="1" applyFill="1" applyProtection="1">
      <protection hidden="1"/>
    </xf>
    <xf numFmtId="0" fontId="5" fillId="0" borderId="0" xfId="28" applyNumberFormat="1" applyFont="1" applyFill="1" applyAlignment="1" applyProtection="1">
      <alignment horizontal="right"/>
      <protection hidden="1"/>
    </xf>
    <xf numFmtId="0" fontId="5" fillId="0" borderId="0" xfId="28" applyNumberFormat="1" applyFont="1" applyFill="1" applyAlignment="1" applyProtection="1">
      <alignment horizontal="center" vertical="center" wrapText="1"/>
      <protection hidden="1"/>
    </xf>
    <xf numFmtId="0" fontId="5" fillId="0" borderId="0" xfId="28" applyNumberFormat="1" applyFont="1" applyFill="1" applyAlignment="1" applyProtection="1">
      <alignment horizontal="right" vertical="center" wrapText="1"/>
      <protection hidden="1"/>
    </xf>
    <xf numFmtId="173" fontId="5" fillId="0" borderId="46" xfId="28" applyNumberFormat="1" applyFont="1" applyFill="1" applyBorder="1" applyAlignment="1" applyProtection="1">
      <alignment horizontal="right" vertical="center" wrapText="1"/>
      <protection hidden="1"/>
    </xf>
    <xf numFmtId="173" fontId="5" fillId="0" borderId="4" xfId="28" applyNumberFormat="1" applyFont="1" applyFill="1" applyBorder="1" applyAlignment="1" applyProtection="1">
      <alignment horizontal="right" vertical="center"/>
      <protection hidden="1"/>
    </xf>
    <xf numFmtId="172" fontId="5" fillId="0" borderId="1" xfId="28" applyNumberFormat="1" applyFont="1" applyFill="1" applyBorder="1" applyAlignment="1" applyProtection="1">
      <alignment horizontal="right" vertical="center" wrapText="1"/>
      <protection hidden="1"/>
    </xf>
    <xf numFmtId="49" fontId="25" fillId="0" borderId="14" xfId="2" applyNumberFormat="1" applyFont="1" applyFill="1" applyBorder="1" applyAlignment="1">
      <alignment horizontal="center" vertical="center" wrapText="1"/>
    </xf>
    <xf numFmtId="49" fontId="25" fillId="0" borderId="1" xfId="2" applyNumberFormat="1" applyFont="1" applyFill="1" applyBorder="1" applyAlignment="1">
      <alignment horizontal="center" vertical="center" wrapText="1"/>
    </xf>
    <xf numFmtId="49" fontId="28" fillId="2" borderId="1" xfId="2" applyNumberFormat="1" applyFont="1" applyFill="1" applyBorder="1" applyAlignment="1">
      <alignment horizontal="center" vertical="center"/>
    </xf>
    <xf numFmtId="49" fontId="28" fillId="2" borderId="2" xfId="2" applyNumberFormat="1" applyFont="1" applyFill="1" applyBorder="1" applyAlignment="1">
      <alignment horizontal="center" vertical="center"/>
    </xf>
    <xf numFmtId="49" fontId="28" fillId="2" borderId="11" xfId="2" applyNumberFormat="1" applyFont="1" applyFill="1" applyBorder="1" applyAlignment="1">
      <alignment horizontal="center" vertical="center"/>
    </xf>
    <xf numFmtId="49" fontId="25" fillId="0" borderId="2" xfId="2" applyNumberFormat="1" applyFont="1" applyFill="1" applyBorder="1" applyAlignment="1">
      <alignment horizontal="center" vertical="center" wrapText="1"/>
    </xf>
    <xf numFmtId="49" fontId="25" fillId="0" borderId="11" xfId="2" applyNumberFormat="1" applyFont="1" applyFill="1" applyBorder="1" applyAlignment="1">
      <alignment horizontal="center" vertical="center" wrapText="1"/>
    </xf>
    <xf numFmtId="0" fontId="26" fillId="0" borderId="10" xfId="2" applyFont="1" applyFill="1" applyBorder="1" applyAlignment="1">
      <alignment horizontal="center" vertical="center" wrapText="1"/>
    </xf>
    <xf numFmtId="0" fontId="25" fillId="0" borderId="29" xfId="2" applyFont="1" applyBorder="1" applyAlignment="1">
      <alignment horizontal="center" vertical="center" textRotation="90" wrapText="1"/>
    </xf>
    <xf numFmtId="0" fontId="25" fillId="0" borderId="27" xfId="2" applyFont="1" applyBorder="1" applyAlignment="1">
      <alignment horizontal="center" vertical="center" textRotation="90" wrapText="1"/>
    </xf>
    <xf numFmtId="0" fontId="25" fillId="0" borderId="28" xfId="2" applyFont="1" applyBorder="1" applyAlignment="1">
      <alignment horizontal="center" vertical="center" textRotation="90" wrapText="1"/>
    </xf>
    <xf numFmtId="0" fontId="10" fillId="0" borderId="1" xfId="2" applyFont="1" applyBorder="1" applyAlignment="1">
      <alignment vertical="center"/>
    </xf>
    <xf numFmtId="0" fontId="42" fillId="0" borderId="1" xfId="2" applyFont="1" applyBorder="1" applyAlignment="1">
      <alignment vertical="center"/>
    </xf>
    <xf numFmtId="0" fontId="5" fillId="25" borderId="1" xfId="2" applyFont="1" applyFill="1" applyBorder="1" applyAlignment="1">
      <alignment wrapText="1"/>
    </xf>
    <xf numFmtId="49" fontId="5" fillId="25" borderId="1" xfId="2" applyNumberFormat="1" applyFont="1" applyFill="1" applyBorder="1" applyAlignment="1">
      <alignment horizontal="center" vertical="center"/>
    </xf>
    <xf numFmtId="0" fontId="47" fillId="0" borderId="1" xfId="2" applyFont="1" applyBorder="1" applyAlignment="1">
      <alignment vertical="center"/>
    </xf>
    <xf numFmtId="164" fontId="48" fillId="0" borderId="23" xfId="2" applyNumberFormat="1" applyFont="1" applyBorder="1" applyAlignment="1">
      <alignment horizontal="center" vertical="center"/>
    </xf>
    <xf numFmtId="164" fontId="49" fillId="0" borderId="4" xfId="2" applyNumberFormat="1" applyFont="1" applyBorder="1" applyAlignment="1">
      <alignment horizontal="center" vertical="center"/>
    </xf>
    <xf numFmtId="167" fontId="5" fillId="0" borderId="4" xfId="2" applyNumberFormat="1" applyFont="1" applyFill="1" applyBorder="1" applyAlignment="1">
      <alignment horizontal="center" vertical="center"/>
    </xf>
    <xf numFmtId="167" fontId="5" fillId="0" borderId="4" xfId="2" applyNumberFormat="1" applyFont="1" applyFill="1" applyBorder="1" applyAlignment="1">
      <alignment horizontal="center" vertical="center" wrapText="1"/>
    </xf>
    <xf numFmtId="167" fontId="25" fillId="0" borderId="4" xfId="2" applyNumberFormat="1" applyFont="1" applyFill="1" applyBorder="1" applyAlignment="1">
      <alignment horizontal="center" vertical="center"/>
    </xf>
    <xf numFmtId="167" fontId="5" fillId="0" borderId="4" xfId="2" applyNumberFormat="1" applyFont="1" applyBorder="1" applyAlignment="1">
      <alignment horizontal="center" vertical="center" wrapText="1"/>
    </xf>
    <xf numFmtId="167" fontId="25" fillId="0" borderId="4" xfId="2" applyNumberFormat="1" applyFont="1" applyBorder="1" applyAlignment="1">
      <alignment horizontal="center" vertical="center" wrapText="1"/>
    </xf>
    <xf numFmtId="167" fontId="5" fillId="0" borderId="4" xfId="2" applyNumberFormat="1" applyFont="1" applyBorder="1" applyAlignment="1">
      <alignment horizontal="center" vertical="center"/>
    </xf>
    <xf numFmtId="0" fontId="43" fillId="0" borderId="1" xfId="2" applyFont="1" applyBorder="1" applyAlignment="1">
      <alignment vertical="center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167" fontId="25" fillId="3" borderId="42" xfId="2" applyNumberFormat="1" applyFont="1" applyFill="1" applyBorder="1" applyAlignment="1">
      <alignment horizontal="center" vertical="center" wrapText="1"/>
    </xf>
    <xf numFmtId="0" fontId="23" fillId="0" borderId="48" xfId="2" applyFont="1" applyBorder="1" applyAlignment="1">
      <alignment vertical="center"/>
    </xf>
    <xf numFmtId="0" fontId="10" fillId="0" borderId="49" xfId="2" applyFont="1" applyBorder="1" applyAlignment="1">
      <alignment vertical="center"/>
    </xf>
    <xf numFmtId="167" fontId="25" fillId="0" borderId="49" xfId="2" applyNumberFormat="1" applyFont="1" applyBorder="1" applyAlignment="1">
      <alignment horizontal="center" vertical="center" wrapText="1"/>
    </xf>
    <xf numFmtId="4" fontId="5" fillId="0" borderId="49" xfId="2" applyNumberFormat="1" applyFont="1" applyFill="1" applyBorder="1" applyAlignment="1" applyProtection="1">
      <alignment horizontal="center" vertical="center" wrapText="1"/>
    </xf>
    <xf numFmtId="167" fontId="5" fillId="0" borderId="49" xfId="2" applyNumberFormat="1" applyFont="1" applyBorder="1" applyAlignment="1">
      <alignment horizontal="center" vertical="center" wrapText="1"/>
    </xf>
    <xf numFmtId="167" fontId="5" fillId="0" borderId="49" xfId="2" applyNumberFormat="1" applyFont="1" applyFill="1" applyBorder="1" applyAlignment="1">
      <alignment horizontal="center" vertical="center"/>
    </xf>
    <xf numFmtId="167" fontId="25" fillId="0" borderId="49" xfId="2" applyNumberFormat="1" applyFont="1" applyFill="1" applyBorder="1" applyAlignment="1">
      <alignment horizontal="center" vertical="center"/>
    </xf>
    <xf numFmtId="167" fontId="5" fillId="0" borderId="49" xfId="2" applyNumberFormat="1" applyFont="1" applyFill="1" applyBorder="1" applyAlignment="1">
      <alignment horizontal="center" vertical="center" wrapText="1"/>
    </xf>
    <xf numFmtId="4" fontId="5" fillId="0" borderId="49" xfId="2" applyNumberFormat="1" applyFont="1" applyBorder="1" applyAlignment="1">
      <alignment horizontal="center" vertical="center"/>
    </xf>
    <xf numFmtId="0" fontId="28" fillId="3" borderId="51" xfId="2" applyFont="1" applyFill="1" applyBorder="1" applyAlignment="1">
      <alignment horizontal="center" vertical="center"/>
    </xf>
    <xf numFmtId="0" fontId="28" fillId="3" borderId="52" xfId="2" applyFont="1" applyFill="1" applyBorder="1" applyAlignment="1">
      <alignment horizontal="center" vertical="center"/>
    </xf>
    <xf numFmtId="49" fontId="28" fillId="3" borderId="52" xfId="2" applyNumberFormat="1" applyFont="1" applyFill="1" applyBorder="1" applyAlignment="1">
      <alignment horizontal="center" vertical="center"/>
    </xf>
    <xf numFmtId="0" fontId="28" fillId="3" borderId="52" xfId="3" applyFont="1" applyFill="1" applyBorder="1" applyAlignment="1">
      <alignment horizontal="left" vertical="center" wrapText="1"/>
    </xf>
    <xf numFmtId="0" fontId="5" fillId="0" borderId="55" xfId="2" applyFont="1" applyBorder="1" applyAlignment="1">
      <alignment horizontal="center" vertical="center" textRotation="90" wrapText="1"/>
    </xf>
    <xf numFmtId="1" fontId="5" fillId="0" borderId="56" xfId="2" applyNumberFormat="1" applyFont="1" applyBorder="1" applyAlignment="1">
      <alignment horizontal="center" vertical="center" wrapText="1"/>
    </xf>
    <xf numFmtId="49" fontId="25" fillId="3" borderId="55" xfId="2" applyNumberFormat="1" applyFont="1" applyFill="1" applyBorder="1" applyAlignment="1">
      <alignment horizontal="center" vertical="center"/>
    </xf>
    <xf numFmtId="49" fontId="25" fillId="0" borderId="57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49" fontId="5" fillId="0" borderId="58" xfId="2" applyNumberFormat="1" applyFont="1" applyBorder="1" applyAlignment="1">
      <alignment horizontal="center" vertical="center"/>
    </xf>
    <xf numFmtId="49" fontId="5" fillId="0" borderId="58" xfId="2" applyNumberFormat="1" applyFont="1" applyFill="1" applyBorder="1" applyAlignment="1">
      <alignment horizontal="center" vertical="center"/>
    </xf>
    <xf numFmtId="49" fontId="49" fillId="0" borderId="58" xfId="2" applyNumberFormat="1" applyFont="1" applyBorder="1" applyAlignment="1">
      <alignment horizontal="center" vertical="center"/>
    </xf>
    <xf numFmtId="49" fontId="48" fillId="0" borderId="59" xfId="2" applyNumberFormat="1" applyFont="1" applyBorder="1" applyAlignment="1">
      <alignment horizontal="center" vertical="center"/>
    </xf>
    <xf numFmtId="49" fontId="46" fillId="3" borderId="55" xfId="2" applyNumberFormat="1" applyFont="1" applyFill="1" applyBorder="1" applyAlignment="1">
      <alignment horizontal="center" vertical="center"/>
    </xf>
    <xf numFmtId="49" fontId="5" fillId="25" borderId="58" xfId="2" applyNumberFormat="1" applyFont="1" applyFill="1" applyBorder="1" applyAlignment="1">
      <alignment horizontal="center" vertical="center"/>
    </xf>
    <xf numFmtId="49" fontId="25" fillId="3" borderId="60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5" fillId="0" borderId="12" xfId="2" applyFont="1" applyFill="1" applyBorder="1" applyAlignment="1">
      <alignment horizontal="left" vertical="center" wrapText="1"/>
    </xf>
    <xf numFmtId="0" fontId="27" fillId="0" borderId="9" xfId="3" applyFont="1" applyBorder="1" applyAlignment="1">
      <alignment horizontal="left" vertical="center" wrapText="1"/>
    </xf>
    <xf numFmtId="0" fontId="5" fillId="0" borderId="9" xfId="2" applyFont="1" applyBorder="1" applyAlignment="1">
      <alignment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0" fontId="27" fillId="2" borderId="9" xfId="3" applyFont="1" applyFill="1" applyBorder="1" applyAlignment="1">
      <alignment horizontal="left" vertical="center" wrapText="1"/>
    </xf>
    <xf numFmtId="0" fontId="27" fillId="0" borderId="9" xfId="2" applyFont="1" applyBorder="1" applyAlignment="1">
      <alignment horizontal="left" vertical="center" wrapText="1"/>
    </xf>
    <xf numFmtId="0" fontId="5" fillId="0" borderId="15" xfId="2" applyFont="1" applyFill="1" applyBorder="1" applyAlignment="1">
      <alignment horizontal="left" vertical="center" wrapText="1"/>
    </xf>
    <xf numFmtId="0" fontId="1" fillId="0" borderId="0" xfId="2" applyAlignment="1">
      <alignment vertical="center"/>
    </xf>
    <xf numFmtId="0" fontId="1" fillId="0" borderId="0" xfId="2" applyFill="1" applyBorder="1" applyAlignment="1">
      <alignment horizontal="center" vertical="center" wrapText="1"/>
    </xf>
    <xf numFmtId="0" fontId="1" fillId="0" borderId="0" xfId="2" applyFill="1" applyBorder="1" applyAlignment="1">
      <alignment vertical="center"/>
    </xf>
    <xf numFmtId="4" fontId="39" fillId="7" borderId="0" xfId="1" applyNumberFormat="1" applyFont="1" applyFill="1"/>
    <xf numFmtId="0" fontId="56" fillId="0" borderId="0" xfId="1" applyFont="1" applyFill="1"/>
    <xf numFmtId="49" fontId="56" fillId="0" borderId="0" xfId="1" applyNumberFormat="1" applyFont="1" applyFill="1"/>
    <xf numFmtId="4" fontId="56" fillId="7" borderId="0" xfId="1" applyNumberFormat="1" applyFont="1" applyFill="1"/>
    <xf numFmtId="174" fontId="28" fillId="3" borderId="53" xfId="2" applyNumberFormat="1" applyFont="1" applyFill="1" applyBorder="1" applyAlignment="1">
      <alignment horizontal="center" vertical="center"/>
    </xf>
    <xf numFmtId="174" fontId="28" fillId="3" borderId="54" xfId="2" applyNumberFormat="1" applyFont="1" applyFill="1" applyBorder="1" applyAlignment="1">
      <alignment horizontal="center" vertical="center"/>
    </xf>
    <xf numFmtId="0" fontId="47" fillId="0" borderId="50" xfId="2" applyFont="1" applyBorder="1" applyAlignment="1">
      <alignment vertical="center"/>
    </xf>
    <xf numFmtId="49" fontId="5" fillId="0" borderId="57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0" fontId="58" fillId="0" borderId="0" xfId="2" applyFont="1" applyAlignment="1">
      <alignment vertical="center"/>
    </xf>
    <xf numFmtId="0" fontId="28" fillId="2" borderId="1" xfId="2" applyFont="1" applyFill="1" applyBorder="1" applyAlignment="1">
      <alignment wrapText="1"/>
    </xf>
    <xf numFmtId="4" fontId="5" fillId="0" borderId="2" xfId="2" applyNumberFormat="1" applyFont="1" applyBorder="1" applyAlignment="1">
      <alignment horizontal="center" vertical="center"/>
    </xf>
    <xf numFmtId="174" fontId="46" fillId="3" borderId="10" xfId="2" applyNumberFormat="1" applyFont="1" applyFill="1" applyBorder="1" applyAlignment="1">
      <alignment horizontal="center" vertical="center"/>
    </xf>
    <xf numFmtId="0" fontId="46" fillId="3" borderId="42" xfId="3" applyFont="1" applyFill="1" applyBorder="1" applyAlignment="1">
      <alignment horizontal="left" vertical="center" wrapText="1"/>
    </xf>
    <xf numFmtId="4" fontId="18" fillId="7" borderId="0" xfId="1" applyNumberFormat="1" applyFont="1" applyFill="1"/>
    <xf numFmtId="49" fontId="28" fillId="2" borderId="61" xfId="2" applyNumberFormat="1" applyFont="1" applyFill="1" applyBorder="1" applyAlignment="1">
      <alignment horizontal="center" vertical="center"/>
    </xf>
    <xf numFmtId="49" fontId="28" fillId="2" borderId="14" xfId="2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top" wrapText="1"/>
      <protection hidden="1"/>
    </xf>
    <xf numFmtId="170" fontId="5" fillId="2" borderId="19" xfId="1" applyNumberFormat="1" applyFont="1" applyFill="1" applyBorder="1" applyAlignment="1" applyProtection="1">
      <alignment horizontal="center" vertical="center" wrapText="1"/>
      <protection hidden="1"/>
    </xf>
    <xf numFmtId="49" fontId="28" fillId="0" borderId="11" xfId="2" applyNumberFormat="1" applyFont="1" applyFill="1" applyBorder="1" applyAlignment="1">
      <alignment horizontal="center" vertical="center"/>
    </xf>
    <xf numFmtId="49" fontId="28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wrapText="1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49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top" wrapText="1"/>
    </xf>
    <xf numFmtId="49" fontId="28" fillId="0" borderId="61" xfId="2" applyNumberFormat="1" applyFont="1" applyFill="1" applyBorder="1" applyAlignment="1">
      <alignment horizontal="center" vertical="center"/>
    </xf>
    <xf numFmtId="49" fontId="28" fillId="0" borderId="14" xfId="2" applyNumberFormat="1" applyFont="1" applyFill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5" fillId="0" borderId="1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9" applyNumberFormat="1" applyFont="1" applyFill="1" applyBorder="1" applyAlignment="1" applyProtection="1">
      <alignment horizontal="center" vertical="center" wrapText="1"/>
      <protection hidden="1"/>
    </xf>
    <xf numFmtId="0" fontId="5" fillId="0" borderId="30" xfId="28" applyNumberFormat="1" applyFont="1" applyFill="1" applyBorder="1" applyAlignment="1" applyProtection="1">
      <alignment vertical="center" wrapText="1"/>
      <protection hidden="1"/>
    </xf>
    <xf numFmtId="0" fontId="5" fillId="0" borderId="1" xfId="2" applyFont="1" applyBorder="1" applyAlignment="1">
      <alignment vertical="top" wrapText="1"/>
    </xf>
    <xf numFmtId="0" fontId="5" fillId="0" borderId="1" xfId="2" applyFont="1" applyBorder="1" applyAlignment="1">
      <alignment horizontal="justify" vertical="top" wrapText="1"/>
    </xf>
    <xf numFmtId="167" fontId="5" fillId="0" borderId="62" xfId="2" applyNumberFormat="1" applyFont="1" applyBorder="1" applyAlignment="1">
      <alignment horizontal="center" vertical="center" wrapText="1"/>
    </xf>
    <xf numFmtId="167" fontId="5" fillId="0" borderId="1" xfId="2" applyNumberFormat="1" applyFont="1" applyBorder="1" applyAlignment="1">
      <alignment horizontal="center" vertical="center" wrapText="1"/>
    </xf>
    <xf numFmtId="49" fontId="25" fillId="14" borderId="58" xfId="2" applyNumberFormat="1" applyFont="1" applyFill="1" applyBorder="1" applyAlignment="1">
      <alignment horizontal="center" vertical="center"/>
    </xf>
    <xf numFmtId="49" fontId="25" fillId="14" borderId="1" xfId="2" applyNumberFormat="1" applyFont="1" applyFill="1" applyBorder="1" applyAlignment="1">
      <alignment horizontal="center" vertical="center"/>
    </xf>
    <xf numFmtId="0" fontId="25" fillId="14" borderId="1" xfId="3" applyFont="1" applyFill="1" applyBorder="1" applyAlignment="1">
      <alignment horizontal="left" vertical="center" wrapText="1"/>
    </xf>
    <xf numFmtId="4" fontId="25" fillId="14" borderId="4" xfId="2" applyNumberFormat="1" applyFont="1" applyFill="1" applyBorder="1" applyAlignment="1">
      <alignment horizontal="center" vertical="center" wrapText="1"/>
    </xf>
    <xf numFmtId="0" fontId="25" fillId="14" borderId="1" xfId="2" applyFont="1" applyFill="1" applyBorder="1" applyAlignment="1">
      <alignment horizontal="justify" vertical="top" wrapText="1"/>
    </xf>
    <xf numFmtId="49" fontId="25" fillId="9" borderId="58" xfId="2" applyNumberFormat="1" applyFont="1" applyFill="1" applyBorder="1" applyAlignment="1">
      <alignment horizontal="center" vertical="center"/>
    </xf>
    <xf numFmtId="49" fontId="25" fillId="9" borderId="1" xfId="2" applyNumberFormat="1" applyFont="1" applyFill="1" applyBorder="1" applyAlignment="1">
      <alignment horizontal="center" vertical="center"/>
    </xf>
    <xf numFmtId="0" fontId="25" fillId="9" borderId="1" xfId="3" applyFont="1" applyFill="1" applyBorder="1" applyAlignment="1">
      <alignment horizontal="left" vertical="center" wrapText="1"/>
    </xf>
    <xf numFmtId="4" fontId="25" fillId="9" borderId="4" xfId="2" applyNumberFormat="1" applyFont="1" applyFill="1" applyBorder="1" applyAlignment="1">
      <alignment horizontal="center" vertical="center" wrapText="1"/>
    </xf>
    <xf numFmtId="49" fontId="25" fillId="9" borderId="57" xfId="2" applyNumberFormat="1" applyFont="1" applyFill="1" applyBorder="1" applyAlignment="1">
      <alignment horizontal="center" vertical="center"/>
    </xf>
    <xf numFmtId="49" fontId="25" fillId="9" borderId="2" xfId="2" applyNumberFormat="1" applyFont="1" applyFill="1" applyBorder="1" applyAlignment="1">
      <alignment horizontal="center" vertical="center"/>
    </xf>
    <xf numFmtId="0" fontId="25" fillId="9" borderId="2" xfId="3" applyFont="1" applyFill="1" applyBorder="1" applyAlignment="1">
      <alignment horizontal="left" vertical="center" wrapText="1"/>
    </xf>
    <xf numFmtId="4" fontId="25" fillId="9" borderId="20" xfId="2" applyNumberFormat="1" applyFont="1" applyFill="1" applyBorder="1" applyAlignment="1">
      <alignment horizontal="center" vertical="center" wrapText="1"/>
    </xf>
    <xf numFmtId="4" fontId="3" fillId="14" borderId="1" xfId="2" applyNumberFormat="1" applyFont="1" applyFill="1" applyBorder="1" applyAlignment="1">
      <alignment horizontal="center" vertical="center" wrapText="1"/>
    </xf>
    <xf numFmtId="0" fontId="51" fillId="14" borderId="1" xfId="3" applyFont="1" applyFill="1" applyBorder="1" applyAlignment="1">
      <alignment horizontal="left" vertical="center" wrapText="1"/>
    </xf>
    <xf numFmtId="4" fontId="25" fillId="14" borderId="4" xfId="2" applyNumberFormat="1" applyFont="1" applyFill="1" applyBorder="1" applyAlignment="1">
      <alignment horizontal="center" vertical="center"/>
    </xf>
    <xf numFmtId="0" fontId="51" fillId="9" borderId="1" xfId="3" applyFont="1" applyFill="1" applyBorder="1" applyAlignment="1">
      <alignment horizontal="left" vertical="center" wrapText="1"/>
    </xf>
    <xf numFmtId="4" fontId="25" fillId="9" borderId="4" xfId="2" applyNumberFormat="1" applyFont="1" applyFill="1" applyBorder="1" applyAlignment="1">
      <alignment horizontal="center" vertical="center"/>
    </xf>
    <xf numFmtId="0" fontId="25" fillId="14" borderId="1" xfId="2" applyFont="1" applyFill="1" applyBorder="1" applyAlignment="1">
      <alignment wrapText="1"/>
    </xf>
    <xf numFmtId="4" fontId="25" fillId="9" borderId="20" xfId="2" applyNumberFormat="1" applyFont="1" applyFill="1" applyBorder="1" applyAlignment="1">
      <alignment horizontal="center" vertical="center"/>
    </xf>
    <xf numFmtId="0" fontId="25" fillId="14" borderId="1" xfId="2" applyFont="1" applyFill="1" applyBorder="1" applyAlignment="1">
      <alignment vertical="center" wrapText="1"/>
    </xf>
    <xf numFmtId="0" fontId="47" fillId="0" borderId="63" xfId="2" applyFont="1" applyBorder="1" applyAlignment="1">
      <alignment vertical="center"/>
    </xf>
    <xf numFmtId="0" fontId="23" fillId="0" borderId="63" xfId="2" applyFont="1" applyBorder="1" applyAlignment="1">
      <alignment vertical="center"/>
    </xf>
    <xf numFmtId="0" fontId="23" fillId="0" borderId="64" xfId="2" applyFont="1" applyBorder="1" applyAlignment="1">
      <alignment vertical="center"/>
    </xf>
    <xf numFmtId="0" fontId="3" fillId="0" borderId="64" xfId="2" applyFont="1" applyBorder="1" applyAlignment="1">
      <alignment horizontal="center" vertical="center"/>
    </xf>
    <xf numFmtId="0" fontId="3" fillId="0" borderId="64" xfId="3" applyFont="1" applyBorder="1" applyAlignment="1">
      <alignment horizontal="center" vertical="center"/>
    </xf>
    <xf numFmtId="164" fontId="3" fillId="0" borderId="64" xfId="2" applyNumberFormat="1" applyFont="1" applyBorder="1" applyAlignment="1">
      <alignment horizontal="center" vertical="center"/>
    </xf>
    <xf numFmtId="164" fontId="5" fillId="0" borderId="60" xfId="2" applyNumberFormat="1" applyFont="1" applyBorder="1" applyAlignment="1">
      <alignment horizontal="center" vertical="center" wrapText="1"/>
    </xf>
    <xf numFmtId="164" fontId="5" fillId="0" borderId="69" xfId="2" applyNumberFormat="1" applyFont="1" applyBorder="1" applyAlignment="1">
      <alignment horizontal="center" vertical="center" wrapText="1"/>
    </xf>
    <xf numFmtId="164" fontId="5" fillId="0" borderId="70" xfId="2" applyNumberFormat="1" applyFont="1" applyBorder="1" applyAlignment="1">
      <alignment horizontal="center" vertical="center" wrapText="1"/>
    </xf>
    <xf numFmtId="4" fontId="5" fillId="0" borderId="62" xfId="2" applyNumberFormat="1" applyFont="1" applyBorder="1" applyAlignment="1">
      <alignment horizontal="center" vertical="center" wrapText="1"/>
    </xf>
    <xf numFmtId="4" fontId="48" fillId="0" borderId="62" xfId="2" applyNumberFormat="1" applyFont="1" applyBorder="1" applyAlignment="1">
      <alignment horizontal="center" vertical="center"/>
    </xf>
    <xf numFmtId="4" fontId="25" fillId="14" borderId="62" xfId="2" applyNumberFormat="1" applyFont="1" applyFill="1" applyBorder="1" applyAlignment="1">
      <alignment horizontal="center" vertical="center" wrapText="1"/>
    </xf>
    <xf numFmtId="4" fontId="5" fillId="0" borderId="62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25" fillId="14" borderId="1" xfId="2" applyNumberFormat="1" applyFont="1" applyFill="1" applyBorder="1" applyAlignment="1">
      <alignment horizontal="center" vertical="center" wrapText="1"/>
    </xf>
    <xf numFmtId="4" fontId="25" fillId="9" borderId="72" xfId="2" applyNumberFormat="1" applyFont="1" applyFill="1" applyBorder="1" applyAlignment="1">
      <alignment horizontal="center" vertical="center" wrapText="1"/>
    </xf>
    <xf numFmtId="4" fontId="3" fillId="14" borderId="62" xfId="2" applyNumberFormat="1" applyFont="1" applyFill="1" applyBorder="1" applyAlignment="1">
      <alignment horizontal="center" vertical="center" wrapText="1"/>
    </xf>
    <xf numFmtId="4" fontId="3" fillId="0" borderId="62" xfId="2" applyNumberFormat="1" applyFont="1" applyFill="1" applyBorder="1" applyAlignment="1" applyProtection="1">
      <alignment horizontal="center" vertical="center" wrapText="1"/>
    </xf>
    <xf numFmtId="4" fontId="25" fillId="9" borderId="62" xfId="2" applyNumberFormat="1" applyFont="1" applyFill="1" applyBorder="1" applyAlignment="1">
      <alignment horizontal="center" vertical="center"/>
    </xf>
    <xf numFmtId="4" fontId="25" fillId="14" borderId="62" xfId="2" applyNumberFormat="1" applyFont="1" applyFill="1" applyBorder="1" applyAlignment="1">
      <alignment horizontal="center" vertical="center"/>
    </xf>
    <xf numFmtId="167" fontId="25" fillId="0" borderId="62" xfId="2" applyNumberFormat="1" applyFont="1" applyBorder="1" applyAlignment="1">
      <alignment horizontal="center" vertical="center" wrapText="1"/>
    </xf>
    <xf numFmtId="0" fontId="42" fillId="0" borderId="62" xfId="2" applyFont="1" applyBorder="1" applyAlignment="1">
      <alignment vertical="center"/>
    </xf>
    <xf numFmtId="0" fontId="43" fillId="0" borderId="62" xfId="2" applyFont="1" applyBorder="1" applyAlignment="1">
      <alignment vertical="center"/>
    </xf>
    <xf numFmtId="4" fontId="25" fillId="9" borderId="62" xfId="2" applyNumberFormat="1" applyFont="1" applyFill="1" applyBorder="1" applyAlignment="1">
      <alignment horizontal="center" vertical="center" wrapText="1"/>
    </xf>
    <xf numFmtId="4" fontId="25" fillId="9" borderId="2" xfId="2" applyNumberFormat="1" applyFont="1" applyFill="1" applyBorder="1" applyAlignment="1">
      <alignment horizontal="center" vertical="center" wrapText="1"/>
    </xf>
    <xf numFmtId="4" fontId="25" fillId="9" borderId="1" xfId="2" applyNumberFormat="1" applyFont="1" applyFill="1" applyBorder="1" applyAlignment="1">
      <alignment horizontal="center" vertical="center"/>
    </xf>
    <xf numFmtId="4" fontId="25" fillId="14" borderId="1" xfId="2" applyNumberFormat="1" applyFont="1" applyFill="1" applyBorder="1" applyAlignment="1">
      <alignment horizontal="center" vertical="center"/>
    </xf>
    <xf numFmtId="167" fontId="25" fillId="0" borderId="1" xfId="2" applyNumberFormat="1" applyFont="1" applyBorder="1" applyAlignment="1">
      <alignment horizontal="center" vertical="center" wrapText="1"/>
    </xf>
    <xf numFmtId="4" fontId="25" fillId="9" borderId="1" xfId="2" applyNumberFormat="1" applyFont="1" applyFill="1" applyBorder="1" applyAlignment="1">
      <alignment horizontal="center" vertical="center" wrapText="1"/>
    </xf>
    <xf numFmtId="4" fontId="5" fillId="0" borderId="62" xfId="2" applyNumberFormat="1" applyFont="1" applyBorder="1" applyAlignment="1">
      <alignment horizontal="center" vertical="center"/>
    </xf>
    <xf numFmtId="4" fontId="5" fillId="0" borderId="72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174" fontId="46" fillId="3" borderId="27" xfId="2" applyNumberFormat="1" applyFont="1" applyFill="1" applyBorder="1" applyAlignment="1">
      <alignment horizontal="center" vertical="center"/>
    </xf>
    <xf numFmtId="4" fontId="57" fillId="8" borderId="0" xfId="1" applyNumberFormat="1" applyFont="1" applyFill="1"/>
    <xf numFmtId="49" fontId="3" fillId="0" borderId="0" xfId="0" applyNumberFormat="1" applyFont="1" applyFill="1" applyBorder="1" applyAlignment="1" applyProtection="1">
      <alignment horizontal="center" vertical="top"/>
    </xf>
    <xf numFmtId="4" fontId="59" fillId="8" borderId="0" xfId="1" applyNumberFormat="1" applyFont="1" applyFill="1"/>
    <xf numFmtId="0" fontId="60" fillId="0" borderId="0" xfId="1" applyFont="1" applyFill="1"/>
    <xf numFmtId="0" fontId="61" fillId="0" borderId="0" xfId="2" applyFont="1" applyBorder="1" applyAlignment="1">
      <alignment horizontal="center" vertical="center"/>
    </xf>
    <xf numFmtId="0" fontId="62" fillId="0" borderId="0" xfId="3" applyNumberFormat="1" applyFont="1" applyBorder="1" applyAlignment="1">
      <alignment horizontal="right" vertical="center" wrapText="1"/>
    </xf>
    <xf numFmtId="164" fontId="61" fillId="0" borderId="0" xfId="2" applyNumberFormat="1" applyFont="1" applyBorder="1" applyAlignment="1">
      <alignment horizontal="center" vertical="center"/>
    </xf>
    <xf numFmtId="4" fontId="63" fillId="0" borderId="0" xfId="2" applyNumberFormat="1" applyFont="1" applyBorder="1" applyAlignment="1">
      <alignment vertical="center"/>
    </xf>
    <xf numFmtId="0" fontId="64" fillId="0" borderId="0" xfId="2" applyFont="1" applyBorder="1" applyAlignment="1">
      <alignment vertical="center"/>
    </xf>
    <xf numFmtId="166" fontId="61" fillId="0" borderId="0" xfId="2" applyNumberFormat="1" applyFont="1" applyBorder="1" applyAlignment="1">
      <alignment horizontal="center" vertical="center"/>
    </xf>
    <xf numFmtId="10" fontId="63" fillId="0" borderId="0" xfId="2" applyNumberFormat="1" applyFont="1" applyBorder="1" applyAlignment="1">
      <alignment horizontal="center" vertical="center"/>
    </xf>
    <xf numFmtId="0" fontId="65" fillId="0" borderId="0" xfId="0" applyNumberFormat="1" applyFont="1" applyFill="1" applyBorder="1" applyAlignment="1" applyProtection="1">
      <alignment vertical="top"/>
    </xf>
    <xf numFmtId="0" fontId="65" fillId="0" borderId="0" xfId="0" applyNumberFormat="1" applyFont="1" applyFill="1" applyBorder="1" applyAlignment="1" applyProtection="1">
      <alignment horizontal="center" vertical="top"/>
    </xf>
    <xf numFmtId="4" fontId="65" fillId="7" borderId="0" xfId="0" applyNumberFormat="1" applyFont="1" applyFill="1" applyBorder="1" applyAlignment="1" applyProtection="1">
      <alignment horizontal="center" vertical="top"/>
    </xf>
    <xf numFmtId="49" fontId="65" fillId="0" borderId="0" xfId="0" applyNumberFormat="1" applyFont="1" applyFill="1" applyBorder="1" applyAlignment="1" applyProtection="1">
      <alignment horizontal="center" vertical="top"/>
    </xf>
    <xf numFmtId="0" fontId="65" fillId="7" borderId="0" xfId="0" applyNumberFormat="1" applyFont="1" applyFill="1" applyBorder="1" applyAlignment="1" applyProtection="1">
      <alignment horizontal="center" vertical="top"/>
    </xf>
    <xf numFmtId="10" fontId="65" fillId="8" borderId="0" xfId="0" applyNumberFormat="1" applyFont="1" applyFill="1" applyBorder="1" applyAlignment="1" applyProtection="1">
      <alignment horizontal="center" vertical="top"/>
    </xf>
    <xf numFmtId="0" fontId="65" fillId="8" borderId="0" xfId="0" applyNumberFormat="1" applyFont="1" applyFill="1" applyBorder="1" applyAlignment="1" applyProtection="1">
      <alignment horizontal="center" vertical="top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66" fillId="0" borderId="0" xfId="1" applyFont="1" applyFill="1"/>
    <xf numFmtId="49" fontId="66" fillId="0" borderId="0" xfId="1" applyNumberFormat="1" applyFont="1" applyFill="1"/>
    <xf numFmtId="0" fontId="66" fillId="7" borderId="0" xfId="1" applyFont="1" applyFill="1"/>
    <xf numFmtId="0" fontId="66" fillId="8" borderId="0" xfId="1" applyFont="1" applyFill="1"/>
    <xf numFmtId="0" fontId="66" fillId="2" borderId="0" xfId="1" applyFont="1" applyFill="1"/>
    <xf numFmtId="0" fontId="67" fillId="0" borderId="0" xfId="0" applyFont="1"/>
    <xf numFmtId="0" fontId="5" fillId="26" borderId="1" xfId="1" applyFont="1" applyFill="1" applyBorder="1" applyAlignment="1" applyProtection="1">
      <alignment horizontal="left" vertical="top" wrapText="1"/>
      <protection hidden="1"/>
    </xf>
    <xf numFmtId="49" fontId="5" fillId="26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26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26" borderId="0" xfId="1" applyFill="1"/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6" borderId="0" xfId="1" applyFont="1" applyFill="1" applyBorder="1" applyAlignment="1" applyProtection="1">
      <alignment horizontal="left" vertical="center"/>
      <protection hidden="1"/>
    </xf>
    <xf numFmtId="4" fontId="68" fillId="0" borderId="0" xfId="1" applyNumberFormat="1" applyFont="1" applyBorder="1"/>
    <xf numFmtId="49" fontId="31" fillId="13" borderId="1" xfId="1" applyNumberFormat="1" applyFont="1" applyFill="1" applyBorder="1" applyAlignment="1" applyProtection="1">
      <alignment horizontal="center" vertical="center" wrapText="1"/>
      <protection hidden="1"/>
    </xf>
    <xf numFmtId="49" fontId="31" fillId="10" borderId="1" xfId="1" applyNumberFormat="1" applyFont="1" applyFill="1" applyBorder="1" applyAlignment="1" applyProtection="1">
      <alignment horizontal="center" vertical="center" wrapText="1"/>
      <protection hidden="1"/>
    </xf>
    <xf numFmtId="174" fontId="25" fillId="3" borderId="42" xfId="2" applyNumberFormat="1" applyFont="1" applyFill="1" applyBorder="1" applyAlignment="1">
      <alignment horizontal="center" vertical="center" wrapText="1"/>
    </xf>
    <xf numFmtId="174" fontId="25" fillId="3" borderId="28" xfId="2" applyNumberFormat="1" applyFont="1" applyFill="1" applyBorder="1" applyAlignment="1">
      <alignment horizontal="center" vertical="center" wrapText="1"/>
    </xf>
    <xf numFmtId="174" fontId="25" fillId="3" borderId="71" xfId="2" applyNumberFormat="1" applyFont="1" applyFill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5" fillId="0" borderId="28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25" fillId="0" borderId="25" xfId="2" applyFont="1" applyFill="1" applyBorder="1" applyAlignment="1">
      <alignment horizontal="center" vertical="center" wrapText="1"/>
    </xf>
    <xf numFmtId="0" fontId="25" fillId="0" borderId="3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30" xfId="2" applyFont="1" applyFill="1" applyBorder="1" applyAlignment="1">
      <alignment horizontal="center" vertical="center" wrapText="1"/>
    </xf>
    <xf numFmtId="0" fontId="24" fillId="0" borderId="31" xfId="2" applyFont="1" applyFill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 textRotation="90" wrapText="1"/>
    </xf>
    <xf numFmtId="0" fontId="25" fillId="0" borderId="33" xfId="2" applyFont="1" applyBorder="1" applyAlignment="1">
      <alignment horizontal="center" vertical="center" textRotation="90" wrapText="1"/>
    </xf>
    <xf numFmtId="0" fontId="14" fillId="0" borderId="13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165" fontId="3" fillId="0" borderId="0" xfId="2" applyNumberFormat="1" applyFont="1" applyFill="1" applyAlignment="1">
      <alignment horizontal="right" vertical="center"/>
    </xf>
    <xf numFmtId="0" fontId="5" fillId="0" borderId="65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164" fontId="5" fillId="0" borderId="66" xfId="2" applyNumberFormat="1" applyFont="1" applyBorder="1" applyAlignment="1">
      <alignment horizontal="center" vertical="center" wrapText="1"/>
    </xf>
    <xf numFmtId="164" fontId="5" fillId="0" borderId="67" xfId="2" applyNumberFormat="1" applyFont="1" applyBorder="1" applyAlignment="1">
      <alignment horizontal="center" vertical="center" wrapText="1"/>
    </xf>
    <xf numFmtId="164" fontId="5" fillId="0" borderId="68" xfId="2" applyNumberFormat="1" applyFont="1" applyBorder="1" applyAlignment="1">
      <alignment horizontal="center" vertical="center" wrapText="1"/>
    </xf>
    <xf numFmtId="0" fontId="36" fillId="0" borderId="0" xfId="3" applyFont="1" applyBorder="1" applyAlignment="1">
      <alignment horizontal="center" vertical="center" wrapText="1"/>
    </xf>
    <xf numFmtId="0" fontId="3" fillId="7" borderId="4" xfId="0" applyNumberFormat="1" applyFont="1" applyFill="1" applyBorder="1" applyAlignment="1" applyProtection="1">
      <alignment horizontal="center" vertical="center" wrapText="1" shrinkToFit="1"/>
    </xf>
    <xf numFmtId="0" fontId="3" fillId="7" borderId="3" xfId="0" applyNumberFormat="1" applyFont="1" applyFill="1" applyBorder="1" applyAlignment="1" applyProtection="1">
      <alignment horizontal="center" vertical="center" wrapText="1" shrinkToFit="1"/>
    </xf>
    <xf numFmtId="0" fontId="3" fillId="7" borderId="1" xfId="0" applyNumberFormat="1" applyFont="1" applyFill="1" applyBorder="1" applyAlignment="1" applyProtection="1">
      <alignment horizontal="center" vertical="center" wrapText="1" shrinkToFi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8" borderId="4" xfId="0" applyNumberFormat="1" applyFont="1" applyFill="1" applyBorder="1" applyAlignment="1" applyProtection="1">
      <alignment horizontal="center" vertical="center" wrapText="1" shrinkToFit="1"/>
    </xf>
    <xf numFmtId="0" fontId="3" fillId="8" borderId="3" xfId="0" applyNumberFormat="1" applyFont="1" applyFill="1" applyBorder="1" applyAlignment="1" applyProtection="1">
      <alignment horizontal="center" vertical="center" wrapText="1" shrinkToFit="1"/>
    </xf>
    <xf numFmtId="0" fontId="3" fillId="8" borderId="1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top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textRotation="90" wrapText="1"/>
    </xf>
    <xf numFmtId="0" fontId="3" fillId="0" borderId="1" xfId="0" applyNumberFormat="1" applyFont="1" applyFill="1" applyBorder="1" applyAlignment="1" applyProtection="1">
      <alignment horizontal="center" vertical="center" textRotation="90" wrapText="1" shrinkToFit="1"/>
    </xf>
    <xf numFmtId="0" fontId="5" fillId="7" borderId="16" xfId="1" applyFont="1" applyFill="1" applyBorder="1" applyAlignment="1" applyProtection="1">
      <alignment horizontal="center" vertical="center" wrapText="1"/>
      <protection hidden="1"/>
    </xf>
    <xf numFmtId="0" fontId="5" fillId="7" borderId="21" xfId="1" applyFont="1" applyFill="1" applyBorder="1" applyAlignment="1" applyProtection="1">
      <alignment horizontal="center" vertical="center" wrapText="1"/>
      <protection hidden="1"/>
    </xf>
    <xf numFmtId="0" fontId="5" fillId="7" borderId="8" xfId="1" applyFont="1" applyFill="1" applyBorder="1" applyAlignment="1" applyProtection="1">
      <alignment horizontal="center" vertical="center"/>
      <protection hidden="1"/>
    </xf>
    <xf numFmtId="0" fontId="5" fillId="7" borderId="9" xfId="1" applyFont="1" applyFill="1" applyBorder="1" applyAlignment="1" applyProtection="1">
      <alignment horizontal="center" vertical="center"/>
      <protection hidden="1"/>
    </xf>
    <xf numFmtId="0" fontId="31" fillId="0" borderId="7" xfId="1" applyFont="1" applyFill="1" applyBorder="1" applyAlignment="1" applyProtection="1">
      <alignment horizontal="center" vertical="center" wrapText="1"/>
      <protection hidden="1"/>
    </xf>
    <xf numFmtId="0" fontId="31" fillId="0" borderId="0" xfId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>
      <alignment horizontal="left" vertical="center"/>
    </xf>
    <xf numFmtId="0" fontId="5" fillId="8" borderId="16" xfId="1" applyFont="1" applyFill="1" applyBorder="1" applyAlignment="1" applyProtection="1">
      <alignment horizontal="center" vertical="center" wrapText="1"/>
      <protection hidden="1"/>
    </xf>
    <xf numFmtId="0" fontId="5" fillId="8" borderId="22" xfId="1" applyFont="1" applyFill="1" applyBorder="1" applyAlignment="1" applyProtection="1">
      <alignment horizontal="center" vertical="center" wrapText="1"/>
      <protection hidden="1"/>
    </xf>
    <xf numFmtId="0" fontId="5" fillId="8" borderId="8" xfId="1" applyFont="1" applyFill="1" applyBorder="1" applyAlignment="1" applyProtection="1">
      <alignment horizontal="center" vertical="center"/>
      <protection hidden="1"/>
    </xf>
    <xf numFmtId="0" fontId="5" fillId="8" borderId="4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 textRotation="90" wrapText="1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0" fontId="5" fillId="7" borderId="22" xfId="1" applyFont="1" applyFill="1" applyBorder="1" applyAlignment="1" applyProtection="1">
      <alignment horizontal="center" vertical="center" wrapText="1"/>
      <protection hidden="1"/>
    </xf>
    <xf numFmtId="0" fontId="5" fillId="7" borderId="4" xfId="1" applyFont="1" applyFill="1" applyBorder="1" applyAlignment="1" applyProtection="1">
      <alignment horizontal="center" vertical="center"/>
      <protection hidden="1"/>
    </xf>
    <xf numFmtId="0" fontId="5" fillId="0" borderId="17" xfId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15" fillId="0" borderId="0" xfId="1" applyNumberFormat="1" applyFont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horizontal="center" vertical="center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15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" xfId="1" applyFont="1" applyBorder="1" applyAlignment="1" applyProtection="1">
      <alignment horizontal="center" vertical="center" textRotation="90" wrapText="1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5" fillId="0" borderId="2" xfId="29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30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8" applyNumberFormat="1" applyFont="1" applyFill="1" applyAlignment="1" applyProtection="1">
      <alignment horizontal="center" vertical="center" wrapText="1"/>
      <protection hidden="1"/>
    </xf>
    <xf numFmtId="0" fontId="5" fillId="0" borderId="4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23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28" applyNumberFormat="1" applyFont="1" applyFill="1" applyBorder="1" applyAlignment="1" applyProtection="1">
      <alignment horizontal="center" vertical="center" wrapText="1"/>
      <protection hidden="1"/>
    </xf>
    <xf numFmtId="0" fontId="5" fillId="0" borderId="47" xfId="29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8" applyNumberFormat="1" applyFont="1" applyFill="1" applyBorder="1" applyAlignment="1" applyProtection="1">
      <alignment horizontal="center" vertical="center" wrapText="1"/>
      <protection hidden="1"/>
    </xf>
    <xf numFmtId="0" fontId="36" fillId="0" borderId="13" xfId="4" applyFont="1" applyBorder="1" applyAlignment="1">
      <alignment horizontal="center" wrapText="1"/>
    </xf>
    <xf numFmtId="0" fontId="36" fillId="0" borderId="30" xfId="4" applyFont="1" applyBorder="1" applyAlignment="1">
      <alignment horizontal="center" wrapText="1"/>
    </xf>
    <xf numFmtId="0" fontId="36" fillId="0" borderId="31" xfId="4" applyFont="1" applyBorder="1" applyAlignment="1">
      <alignment horizontal="center" wrapText="1"/>
    </xf>
    <xf numFmtId="0" fontId="36" fillId="0" borderId="0" xfId="4" applyFont="1" applyAlignment="1">
      <alignment horizontal="center" wrapText="1"/>
    </xf>
    <xf numFmtId="0" fontId="25" fillId="0" borderId="13" xfId="4" applyFont="1" applyBorder="1" applyAlignment="1">
      <alignment horizontal="center" wrapText="1"/>
    </xf>
    <xf numFmtId="0" fontId="25" fillId="0" borderId="30" xfId="4" applyFont="1" applyBorder="1" applyAlignment="1">
      <alignment horizontal="center" wrapText="1"/>
    </xf>
    <xf numFmtId="0" fontId="25" fillId="0" borderId="31" xfId="4" applyFont="1" applyBorder="1" applyAlignment="1">
      <alignment horizontal="center" wrapText="1"/>
    </xf>
    <xf numFmtId="0" fontId="25" fillId="0" borderId="35" xfId="4" applyFont="1" applyBorder="1" applyAlignment="1">
      <alignment horizontal="center" vertical="center" wrapText="1"/>
    </xf>
    <xf numFmtId="0" fontId="25" fillId="0" borderId="32" xfId="4" applyFont="1" applyBorder="1" applyAlignment="1">
      <alignment horizontal="center" vertical="center" wrapText="1"/>
    </xf>
    <xf numFmtId="0" fontId="25" fillId="0" borderId="39" xfId="4" applyFont="1" applyBorder="1" applyAlignment="1">
      <alignment horizontal="center" vertical="center" wrapText="1"/>
    </xf>
    <xf numFmtId="0" fontId="25" fillId="0" borderId="32" xfId="4" applyFont="1" applyBorder="1" applyAlignment="1">
      <alignment horizontal="center" vertical="center" textRotation="90" wrapText="1"/>
    </xf>
    <xf numFmtId="0" fontId="25" fillId="0" borderId="37" xfId="4" applyFont="1" applyBorder="1" applyAlignment="1">
      <alignment horizontal="center" vertical="center" textRotation="90" wrapText="1"/>
    </xf>
    <xf numFmtId="0" fontId="25" fillId="0" borderId="25" xfId="4" applyFont="1" applyBorder="1" applyAlignment="1">
      <alignment horizontal="center" vertical="center" textRotation="90" wrapText="1"/>
    </xf>
    <xf numFmtId="0" fontId="25" fillId="0" borderId="33" xfId="4" applyFont="1" applyBorder="1" applyAlignment="1">
      <alignment horizontal="center" wrapText="1"/>
    </xf>
    <xf numFmtId="0" fontId="25" fillId="0" borderId="36" xfId="4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1">
    <cellStyle name="TableStyleLight1" xfId="1"/>
    <cellStyle name="Данные (редактируемые)" xfId="5"/>
    <cellStyle name="Данные (только для чтения)" xfId="6"/>
    <cellStyle name="Данные для удаления" xfId="7"/>
    <cellStyle name="Заголовки полей" xfId="8"/>
    <cellStyle name="Заголовки полей [печать]" xfId="9"/>
    <cellStyle name="Заголовок меры" xfId="10"/>
    <cellStyle name="Заголовок показателя [печать]" xfId="11"/>
    <cellStyle name="Заголовок показателя константы" xfId="12"/>
    <cellStyle name="Заголовок результата расчета" xfId="13"/>
    <cellStyle name="Заголовок свободного показателя" xfId="14"/>
    <cellStyle name="Значение фильтра" xfId="15"/>
    <cellStyle name="Значение фильтра [печать]" xfId="16"/>
    <cellStyle name="Информация о задаче" xfId="17"/>
    <cellStyle name="Обычный" xfId="0" builtinId="0"/>
    <cellStyle name="Обычный 2" xfId="2"/>
    <cellStyle name="Обычный 2 2" xfId="28"/>
    <cellStyle name="Обычный 2 3" xfId="29"/>
    <cellStyle name="Обычный 3" xfId="4"/>
    <cellStyle name="Обычный 4" xfId="30"/>
    <cellStyle name="Обычный_Лист1" xfId="3"/>
    <cellStyle name="Отдельная ячейка" xfId="18"/>
    <cellStyle name="Отдельная ячейка - константа" xfId="19"/>
    <cellStyle name="Отдельная ячейка - константа [печать]" xfId="20"/>
    <cellStyle name="Отдельная ячейка [печать]" xfId="21"/>
    <cellStyle name="Отдельная ячейка-результат" xfId="22"/>
    <cellStyle name="Отдельная ячейка-результат [печать]" xfId="23"/>
    <cellStyle name="Свойства элементов измерения" xfId="24"/>
    <cellStyle name="Свойства элементов измерения [печать]" xfId="25"/>
    <cellStyle name="Элементы осей" xfId="26"/>
    <cellStyle name="Элементы осей [печать]" xfId="27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76"/>
  <sheetViews>
    <sheetView zoomScale="70" zoomScaleNormal="70" workbookViewId="0">
      <selection activeCell="I7" sqref="I7"/>
    </sheetView>
  </sheetViews>
  <sheetFormatPr defaultRowHeight="12.75"/>
  <cols>
    <col min="1" max="1" width="10" style="191" customWidth="1"/>
    <col min="2" max="2" width="4.140625" style="191" customWidth="1"/>
    <col min="3" max="3" width="6.42578125" style="191" customWidth="1"/>
    <col min="4" max="4" width="5" style="191" customWidth="1"/>
    <col min="5" max="5" width="5.85546875" style="191" customWidth="1"/>
    <col min="6" max="6" width="5.7109375" style="191" customWidth="1"/>
    <col min="7" max="7" width="9.85546875" style="191" customWidth="1"/>
    <col min="8" max="8" width="11.5703125" style="191" customWidth="1"/>
    <col min="9" max="9" width="86.140625" style="414" customWidth="1"/>
    <col min="10" max="10" width="0" style="191" hidden="1" customWidth="1"/>
    <col min="11" max="17" width="9.140625" style="192"/>
    <col min="18" max="16384" width="9.140625" style="191"/>
  </cols>
  <sheetData>
    <row r="1" spans="1:17" ht="15.75">
      <c r="I1" s="404" t="s">
        <v>263</v>
      </c>
    </row>
    <row r="2" spans="1:17" ht="15.75">
      <c r="I2" s="404" t="s">
        <v>280</v>
      </c>
    </row>
    <row r="3" spans="1:17" ht="15.75">
      <c r="I3" s="404" t="s">
        <v>36</v>
      </c>
    </row>
    <row r="4" spans="1:17" ht="15.75">
      <c r="I4" s="404" t="s">
        <v>281</v>
      </c>
    </row>
    <row r="5" spans="1:17" ht="15.75">
      <c r="I5" s="404" t="s">
        <v>264</v>
      </c>
    </row>
    <row r="6" spans="1:17" ht="15.75">
      <c r="I6" s="404" t="s">
        <v>379</v>
      </c>
    </row>
    <row r="7" spans="1:17" ht="15.75">
      <c r="I7" s="404" t="s">
        <v>402</v>
      </c>
    </row>
    <row r="8" spans="1:17" ht="15.75">
      <c r="I8" s="404"/>
    </row>
    <row r="9" spans="1:17" s="195" customFormat="1" ht="54.75" customHeight="1">
      <c r="A9" s="550" t="s">
        <v>369</v>
      </c>
      <c r="B9" s="550"/>
      <c r="C9" s="550"/>
      <c r="D9" s="550"/>
      <c r="E9" s="550"/>
      <c r="F9" s="550"/>
      <c r="G9" s="550"/>
      <c r="H9" s="550"/>
      <c r="I9" s="550"/>
      <c r="J9" s="194"/>
      <c r="K9" s="192"/>
      <c r="L9" s="192"/>
      <c r="M9" s="192"/>
      <c r="N9" s="192"/>
      <c r="O9" s="192"/>
      <c r="P9" s="192"/>
      <c r="Q9" s="192"/>
    </row>
    <row r="10" spans="1:17" s="195" customFormat="1" ht="15.75" thickBot="1">
      <c r="A10" s="193"/>
      <c r="B10" s="193"/>
      <c r="C10" s="193"/>
      <c r="D10" s="193"/>
      <c r="E10" s="193"/>
      <c r="F10" s="193"/>
      <c r="G10" s="193"/>
      <c r="H10" s="193"/>
      <c r="I10" s="267"/>
      <c r="J10" s="194"/>
      <c r="K10" s="192"/>
      <c r="L10" s="192"/>
      <c r="M10" s="192"/>
      <c r="N10" s="192"/>
      <c r="O10" s="192"/>
      <c r="P10" s="192"/>
      <c r="Q10" s="192"/>
    </row>
    <row r="11" spans="1:17" s="195" customFormat="1" ht="19.5" thickBot="1">
      <c r="A11" s="551" t="s">
        <v>265</v>
      </c>
      <c r="B11" s="552"/>
      <c r="C11" s="552"/>
      <c r="D11" s="552"/>
      <c r="E11" s="552"/>
      <c r="F11" s="552"/>
      <c r="G11" s="552"/>
      <c r="H11" s="553"/>
      <c r="I11" s="554" t="s">
        <v>266</v>
      </c>
      <c r="J11" s="194"/>
      <c r="K11" s="192"/>
      <c r="L11" s="192"/>
      <c r="M11" s="192"/>
      <c r="N11" s="192"/>
      <c r="O11" s="192"/>
      <c r="P11" s="192"/>
      <c r="Q11" s="192"/>
    </row>
    <row r="12" spans="1:17" s="195" customFormat="1" ht="16.5" thickBot="1">
      <c r="A12" s="559" t="s">
        <v>267</v>
      </c>
      <c r="B12" s="561" t="s">
        <v>268</v>
      </c>
      <c r="C12" s="562"/>
      <c r="D12" s="562"/>
      <c r="E12" s="562"/>
      <c r="F12" s="563"/>
      <c r="G12" s="561" t="s">
        <v>269</v>
      </c>
      <c r="H12" s="563"/>
      <c r="I12" s="555"/>
      <c r="J12" s="194"/>
      <c r="K12" s="192"/>
      <c r="L12" s="192"/>
      <c r="M12" s="192"/>
      <c r="N12" s="192"/>
      <c r="O12" s="192"/>
      <c r="P12" s="192"/>
      <c r="Q12" s="192"/>
    </row>
    <row r="13" spans="1:17" s="195" customFormat="1" ht="182.25" thickBot="1">
      <c r="A13" s="560"/>
      <c r="B13" s="361" t="s">
        <v>270</v>
      </c>
      <c r="C13" s="362" t="s">
        <v>271</v>
      </c>
      <c r="D13" s="362" t="s">
        <v>272</v>
      </c>
      <c r="E13" s="362" t="s">
        <v>273</v>
      </c>
      <c r="F13" s="360" t="s">
        <v>274</v>
      </c>
      <c r="G13" s="361" t="s">
        <v>275</v>
      </c>
      <c r="H13" s="360" t="s">
        <v>276</v>
      </c>
      <c r="I13" s="555"/>
      <c r="J13" s="194"/>
      <c r="K13" s="192"/>
      <c r="L13" s="192"/>
      <c r="M13" s="192"/>
      <c r="N13" s="192"/>
      <c r="O13" s="192"/>
      <c r="P13" s="192"/>
      <c r="Q13" s="192"/>
    </row>
    <row r="14" spans="1:17" s="195" customFormat="1" ht="15.75" thickBot="1">
      <c r="A14" s="359">
        <v>1</v>
      </c>
      <c r="B14" s="359">
        <v>2</v>
      </c>
      <c r="C14" s="359">
        <v>3</v>
      </c>
      <c r="D14" s="359">
        <v>4</v>
      </c>
      <c r="E14" s="359">
        <v>5</v>
      </c>
      <c r="F14" s="359">
        <v>6</v>
      </c>
      <c r="G14" s="359">
        <v>7</v>
      </c>
      <c r="H14" s="359">
        <v>8</v>
      </c>
      <c r="I14" s="359">
        <v>9</v>
      </c>
      <c r="J14" s="194"/>
      <c r="K14" s="192"/>
      <c r="L14" s="192"/>
      <c r="M14" s="192"/>
      <c r="N14" s="192"/>
      <c r="O14" s="192"/>
      <c r="P14" s="192"/>
      <c r="Q14" s="192"/>
    </row>
    <row r="15" spans="1:17" s="195" customFormat="1" ht="21" thickBot="1">
      <c r="A15" s="556" t="s">
        <v>34</v>
      </c>
      <c r="B15" s="557"/>
      <c r="C15" s="557"/>
      <c r="D15" s="557"/>
      <c r="E15" s="557"/>
      <c r="F15" s="557"/>
      <c r="G15" s="557"/>
      <c r="H15" s="557"/>
      <c r="I15" s="558"/>
      <c r="J15" s="194"/>
      <c r="K15" s="192"/>
      <c r="L15" s="192"/>
      <c r="M15" s="192"/>
      <c r="N15" s="192"/>
      <c r="O15" s="192"/>
      <c r="P15" s="192"/>
      <c r="Q15" s="192"/>
    </row>
    <row r="16" spans="1:17" s="195" customFormat="1" ht="75">
      <c r="A16" s="358" t="s">
        <v>37</v>
      </c>
      <c r="B16" s="357" t="s">
        <v>5</v>
      </c>
      <c r="C16" s="357" t="s">
        <v>6</v>
      </c>
      <c r="D16" s="357" t="s">
        <v>7</v>
      </c>
      <c r="E16" s="357" t="s">
        <v>8</v>
      </c>
      <c r="F16" s="357" t="s">
        <v>9</v>
      </c>
      <c r="G16" s="357" t="s">
        <v>10</v>
      </c>
      <c r="H16" s="357" t="s">
        <v>11</v>
      </c>
      <c r="I16" s="405" t="s">
        <v>277</v>
      </c>
      <c r="J16" s="194"/>
      <c r="K16" s="192"/>
      <c r="L16" s="192"/>
      <c r="M16" s="192"/>
      <c r="N16" s="192"/>
      <c r="O16" s="192"/>
      <c r="P16" s="192"/>
      <c r="Q16" s="192"/>
    </row>
    <row r="17" spans="1:17" s="195" customFormat="1" ht="93.75">
      <c r="A17" s="358" t="s">
        <v>37</v>
      </c>
      <c r="B17" s="353" t="s">
        <v>5</v>
      </c>
      <c r="C17" s="353" t="s">
        <v>12</v>
      </c>
      <c r="D17" s="353" t="s">
        <v>13</v>
      </c>
      <c r="E17" s="353" t="s">
        <v>205</v>
      </c>
      <c r="F17" s="353" t="s">
        <v>14</v>
      </c>
      <c r="G17" s="353" t="s">
        <v>10</v>
      </c>
      <c r="H17" s="353" t="s">
        <v>15</v>
      </c>
      <c r="I17" s="405" t="s">
        <v>204</v>
      </c>
      <c r="J17" s="194"/>
      <c r="K17" s="192"/>
      <c r="L17" s="192"/>
      <c r="M17" s="192"/>
      <c r="N17" s="192"/>
      <c r="O17" s="192"/>
      <c r="P17" s="192"/>
      <c r="Q17" s="192"/>
    </row>
    <row r="18" spans="1:17" s="195" customFormat="1" ht="75">
      <c r="A18" s="358" t="s">
        <v>37</v>
      </c>
      <c r="B18" s="353" t="s">
        <v>5</v>
      </c>
      <c r="C18" s="353" t="s">
        <v>12</v>
      </c>
      <c r="D18" s="353" t="s">
        <v>13</v>
      </c>
      <c r="E18" s="353" t="s">
        <v>16</v>
      </c>
      <c r="F18" s="353" t="s">
        <v>14</v>
      </c>
      <c r="G18" s="353" t="s">
        <v>10</v>
      </c>
      <c r="H18" s="353" t="s">
        <v>15</v>
      </c>
      <c r="I18" s="406" t="s">
        <v>206</v>
      </c>
      <c r="J18" s="194"/>
      <c r="K18" s="192"/>
      <c r="L18" s="192"/>
      <c r="M18" s="192"/>
      <c r="N18" s="192"/>
      <c r="O18" s="192"/>
      <c r="P18" s="192"/>
      <c r="Q18" s="192"/>
    </row>
    <row r="19" spans="1:17" s="195" customFormat="1" ht="112.5" customHeight="1">
      <c r="A19" s="358" t="s">
        <v>37</v>
      </c>
      <c r="B19" s="353" t="s">
        <v>5</v>
      </c>
      <c r="C19" s="353" t="s">
        <v>12</v>
      </c>
      <c r="D19" s="353" t="s">
        <v>13</v>
      </c>
      <c r="E19" s="353" t="s">
        <v>208</v>
      </c>
      <c r="F19" s="353" t="s">
        <v>14</v>
      </c>
      <c r="G19" s="353" t="s">
        <v>10</v>
      </c>
      <c r="H19" s="353" t="s">
        <v>15</v>
      </c>
      <c r="I19" s="407" t="s">
        <v>207</v>
      </c>
      <c r="K19" s="192"/>
      <c r="L19" s="192"/>
      <c r="M19" s="192"/>
      <c r="N19" s="192"/>
      <c r="O19" s="192"/>
      <c r="P19" s="192"/>
      <c r="Q19" s="192"/>
    </row>
    <row r="20" spans="1:17" s="195" customFormat="1" ht="112.5">
      <c r="A20" s="358" t="s">
        <v>37</v>
      </c>
      <c r="B20" s="353" t="s">
        <v>5</v>
      </c>
      <c r="C20" s="353" t="s">
        <v>12</v>
      </c>
      <c r="D20" s="353" t="s">
        <v>13</v>
      </c>
      <c r="E20" s="353" t="s">
        <v>210</v>
      </c>
      <c r="F20" s="353" t="s">
        <v>14</v>
      </c>
      <c r="G20" s="353" t="s">
        <v>10</v>
      </c>
      <c r="H20" s="353" t="s">
        <v>15</v>
      </c>
      <c r="I20" s="407" t="s">
        <v>209</v>
      </c>
      <c r="K20" s="192"/>
      <c r="L20" s="192"/>
      <c r="M20" s="192"/>
      <c r="N20" s="192"/>
      <c r="O20" s="192"/>
      <c r="P20" s="192"/>
      <c r="Q20" s="192"/>
    </row>
    <row r="21" spans="1:17" ht="93.75">
      <c r="A21" s="358" t="s">
        <v>37</v>
      </c>
      <c r="B21" s="353" t="s">
        <v>5</v>
      </c>
      <c r="C21" s="353" t="s">
        <v>12</v>
      </c>
      <c r="D21" s="353" t="s">
        <v>17</v>
      </c>
      <c r="E21" s="353" t="s">
        <v>18</v>
      </c>
      <c r="F21" s="353" t="s">
        <v>14</v>
      </c>
      <c r="G21" s="353" t="s">
        <v>10</v>
      </c>
      <c r="H21" s="353" t="s">
        <v>15</v>
      </c>
      <c r="I21" s="406" t="s">
        <v>211</v>
      </c>
    </row>
    <row r="22" spans="1:17" s="201" customFormat="1" ht="37.5">
      <c r="A22" s="358" t="s">
        <v>37</v>
      </c>
      <c r="B22" s="353" t="s">
        <v>5</v>
      </c>
      <c r="C22" s="353" t="s">
        <v>125</v>
      </c>
      <c r="D22" s="353" t="s">
        <v>9</v>
      </c>
      <c r="E22" s="353" t="s">
        <v>213</v>
      </c>
      <c r="F22" s="353" t="s">
        <v>14</v>
      </c>
      <c r="G22" s="353" t="s">
        <v>10</v>
      </c>
      <c r="H22" s="353" t="s">
        <v>214</v>
      </c>
      <c r="I22" s="408" t="s">
        <v>212</v>
      </c>
      <c r="J22" s="198"/>
      <c r="K22" s="199"/>
      <c r="L22" s="200"/>
    </row>
    <row r="23" spans="1:17" s="201" customFormat="1" ht="18.75" customHeight="1">
      <c r="A23" s="358" t="s">
        <v>37</v>
      </c>
      <c r="B23" s="353" t="s">
        <v>5</v>
      </c>
      <c r="C23" s="353" t="s">
        <v>125</v>
      </c>
      <c r="D23" s="353" t="s">
        <v>19</v>
      </c>
      <c r="E23" s="353" t="s">
        <v>213</v>
      </c>
      <c r="F23" s="353" t="s">
        <v>14</v>
      </c>
      <c r="G23" s="353" t="s">
        <v>10</v>
      </c>
      <c r="H23" s="353" t="s">
        <v>214</v>
      </c>
      <c r="I23" s="408" t="s">
        <v>215</v>
      </c>
      <c r="J23" s="198"/>
      <c r="K23" s="199"/>
      <c r="L23" s="200"/>
    </row>
    <row r="24" spans="1:17" s="201" customFormat="1" ht="112.5">
      <c r="A24" s="358" t="s">
        <v>37</v>
      </c>
      <c r="B24" s="196" t="s">
        <v>5</v>
      </c>
      <c r="C24" s="196" t="s">
        <v>217</v>
      </c>
      <c r="D24" s="196" t="s">
        <v>19</v>
      </c>
      <c r="E24" s="196" t="s">
        <v>218</v>
      </c>
      <c r="F24" s="196" t="s">
        <v>14</v>
      </c>
      <c r="G24" s="196" t="s">
        <v>10</v>
      </c>
      <c r="H24" s="196" t="s">
        <v>219</v>
      </c>
      <c r="I24" s="408" t="s">
        <v>216</v>
      </c>
      <c r="J24" s="198"/>
      <c r="K24" s="199"/>
      <c r="L24" s="200"/>
    </row>
    <row r="25" spans="1:17" s="201" customFormat="1" ht="56.25">
      <c r="A25" s="358" t="s">
        <v>37</v>
      </c>
      <c r="B25" s="196" t="s">
        <v>5</v>
      </c>
      <c r="C25" s="196" t="s">
        <v>217</v>
      </c>
      <c r="D25" s="196" t="s">
        <v>20</v>
      </c>
      <c r="E25" s="196" t="s">
        <v>205</v>
      </c>
      <c r="F25" s="196" t="s">
        <v>14</v>
      </c>
      <c r="G25" s="196" t="s">
        <v>10</v>
      </c>
      <c r="H25" s="196" t="s">
        <v>21</v>
      </c>
      <c r="I25" s="409" t="s">
        <v>220</v>
      </c>
      <c r="J25" s="202"/>
      <c r="K25" s="199"/>
      <c r="L25" s="200"/>
    </row>
    <row r="26" spans="1:17" s="201" customFormat="1" ht="75">
      <c r="A26" s="358" t="s">
        <v>37</v>
      </c>
      <c r="B26" s="196" t="s">
        <v>5</v>
      </c>
      <c r="C26" s="196" t="s">
        <v>217</v>
      </c>
      <c r="D26" s="196" t="s">
        <v>20</v>
      </c>
      <c r="E26" s="196" t="s">
        <v>210</v>
      </c>
      <c r="F26" s="196" t="s">
        <v>14</v>
      </c>
      <c r="G26" s="196" t="s">
        <v>10</v>
      </c>
      <c r="H26" s="196" t="s">
        <v>21</v>
      </c>
      <c r="I26" s="407" t="s">
        <v>278</v>
      </c>
      <c r="J26" s="198"/>
      <c r="K26" s="199"/>
      <c r="L26" s="200"/>
    </row>
    <row r="27" spans="1:17" s="201" customFormat="1" ht="75">
      <c r="A27" s="358" t="s">
        <v>37</v>
      </c>
      <c r="B27" s="196" t="s">
        <v>5</v>
      </c>
      <c r="C27" s="196" t="s">
        <v>222</v>
      </c>
      <c r="D27" s="196" t="s">
        <v>223</v>
      </c>
      <c r="E27" s="196" t="s">
        <v>224</v>
      </c>
      <c r="F27" s="196" t="s">
        <v>14</v>
      </c>
      <c r="G27" s="196" t="s">
        <v>10</v>
      </c>
      <c r="H27" s="196" t="s">
        <v>225</v>
      </c>
      <c r="I27" s="407" t="s">
        <v>221</v>
      </c>
      <c r="J27" s="203"/>
      <c r="K27" s="199"/>
      <c r="L27" s="200"/>
    </row>
    <row r="28" spans="1:17" s="201" customFormat="1" ht="75">
      <c r="A28" s="358" t="s">
        <v>37</v>
      </c>
      <c r="B28" s="196" t="s">
        <v>5</v>
      </c>
      <c r="C28" s="196" t="s">
        <v>222</v>
      </c>
      <c r="D28" s="196" t="s">
        <v>227</v>
      </c>
      <c r="E28" s="196" t="s">
        <v>24</v>
      </c>
      <c r="F28" s="196" t="s">
        <v>14</v>
      </c>
      <c r="G28" s="196" t="s">
        <v>10</v>
      </c>
      <c r="H28" s="196" t="s">
        <v>225</v>
      </c>
      <c r="I28" s="408" t="s">
        <v>226</v>
      </c>
      <c r="J28" s="203"/>
      <c r="K28" s="199"/>
      <c r="L28" s="200"/>
    </row>
    <row r="29" spans="1:17" s="201" customFormat="1" ht="56.25">
      <c r="A29" s="358" t="s">
        <v>37</v>
      </c>
      <c r="B29" s="197" t="s">
        <v>5</v>
      </c>
      <c r="C29" s="197" t="s">
        <v>222</v>
      </c>
      <c r="D29" s="197" t="s">
        <v>229</v>
      </c>
      <c r="E29" s="197" t="s">
        <v>22</v>
      </c>
      <c r="F29" s="197" t="s">
        <v>19</v>
      </c>
      <c r="G29" s="197" t="s">
        <v>10</v>
      </c>
      <c r="H29" s="197" t="s">
        <v>225</v>
      </c>
      <c r="I29" s="408" t="s">
        <v>228</v>
      </c>
      <c r="J29" s="203"/>
      <c r="K29" s="199"/>
      <c r="L29" s="200"/>
    </row>
    <row r="30" spans="1:17" s="201" customFormat="1" ht="37.5">
      <c r="A30" s="358" t="s">
        <v>37</v>
      </c>
      <c r="B30" s="196" t="s">
        <v>5</v>
      </c>
      <c r="C30" s="196" t="s">
        <v>23</v>
      </c>
      <c r="D30" s="196" t="s">
        <v>9</v>
      </c>
      <c r="E30" s="196" t="s">
        <v>24</v>
      </c>
      <c r="F30" s="196" t="s">
        <v>14</v>
      </c>
      <c r="G30" s="196" t="s">
        <v>10</v>
      </c>
      <c r="H30" s="196" t="s">
        <v>25</v>
      </c>
      <c r="I30" s="407" t="s">
        <v>85</v>
      </c>
      <c r="J30" s="203"/>
      <c r="K30" s="199"/>
      <c r="L30" s="200"/>
    </row>
    <row r="31" spans="1:17" s="201" customFormat="1" ht="19.5" thickBot="1">
      <c r="A31" s="358" t="s">
        <v>37</v>
      </c>
      <c r="B31" s="353" t="s">
        <v>5</v>
      </c>
      <c r="C31" s="353" t="s">
        <v>23</v>
      </c>
      <c r="D31" s="353" t="s">
        <v>13</v>
      </c>
      <c r="E31" s="353" t="s">
        <v>24</v>
      </c>
      <c r="F31" s="353" t="s">
        <v>14</v>
      </c>
      <c r="G31" s="353" t="s">
        <v>10</v>
      </c>
      <c r="H31" s="353" t="s">
        <v>25</v>
      </c>
      <c r="I31" s="408" t="s">
        <v>230</v>
      </c>
      <c r="J31" s="203"/>
      <c r="K31" s="199"/>
      <c r="L31" s="200"/>
    </row>
    <row r="32" spans="1:17" ht="19.5" thickBot="1">
      <c r="A32" s="547" t="s">
        <v>57</v>
      </c>
      <c r="B32" s="548"/>
      <c r="C32" s="548"/>
      <c r="D32" s="548"/>
      <c r="E32" s="548"/>
      <c r="F32" s="548"/>
      <c r="G32" s="548"/>
      <c r="H32" s="548"/>
      <c r="I32" s="549"/>
    </row>
    <row r="33" spans="1:10" ht="42.75" customHeight="1">
      <c r="A33" s="356" t="s">
        <v>37</v>
      </c>
      <c r="B33" s="355" t="s">
        <v>26</v>
      </c>
      <c r="C33" s="355" t="s">
        <v>19</v>
      </c>
      <c r="D33" s="355" t="s">
        <v>349</v>
      </c>
      <c r="E33" s="355" t="s">
        <v>27</v>
      </c>
      <c r="F33" s="355" t="s">
        <v>14</v>
      </c>
      <c r="G33" s="355" t="s">
        <v>10</v>
      </c>
      <c r="H33" s="355" t="s">
        <v>28</v>
      </c>
      <c r="I33" s="410" t="s">
        <v>86</v>
      </c>
    </row>
    <row r="34" spans="1:10" ht="42" customHeight="1">
      <c r="A34" s="356" t="s">
        <v>37</v>
      </c>
      <c r="B34" s="354" t="s">
        <v>26</v>
      </c>
      <c r="C34" s="354" t="s">
        <v>19</v>
      </c>
      <c r="D34" s="354" t="s">
        <v>349</v>
      </c>
      <c r="E34" s="354" t="s">
        <v>170</v>
      </c>
      <c r="F34" s="354" t="s">
        <v>14</v>
      </c>
      <c r="G34" s="354" t="s">
        <v>10</v>
      </c>
      <c r="H34" s="354" t="s">
        <v>28</v>
      </c>
      <c r="I34" s="411" t="s">
        <v>102</v>
      </c>
    </row>
    <row r="35" spans="1:10" ht="40.5" customHeight="1">
      <c r="A35" s="356" t="s">
        <v>37</v>
      </c>
      <c r="B35" s="354" t="s">
        <v>26</v>
      </c>
      <c r="C35" s="354" t="s">
        <v>19</v>
      </c>
      <c r="D35" s="354" t="s">
        <v>348</v>
      </c>
      <c r="E35" s="354" t="s">
        <v>232</v>
      </c>
      <c r="F35" s="354" t="s">
        <v>14</v>
      </c>
      <c r="G35" s="354" t="s">
        <v>10</v>
      </c>
      <c r="H35" s="354" t="s">
        <v>28</v>
      </c>
      <c r="I35" s="411" t="s">
        <v>231</v>
      </c>
    </row>
    <row r="36" spans="1:10" ht="58.5" customHeight="1">
      <c r="A36" s="356" t="s">
        <v>37</v>
      </c>
      <c r="B36" s="354" t="s">
        <v>26</v>
      </c>
      <c r="C36" s="354" t="s">
        <v>19</v>
      </c>
      <c r="D36" s="354" t="s">
        <v>341</v>
      </c>
      <c r="E36" s="354" t="s">
        <v>377</v>
      </c>
      <c r="F36" s="354" t="s">
        <v>14</v>
      </c>
      <c r="G36" s="354" t="s">
        <v>10</v>
      </c>
      <c r="H36" s="354" t="s">
        <v>28</v>
      </c>
      <c r="I36" s="411" t="s">
        <v>376</v>
      </c>
    </row>
    <row r="37" spans="1:10" ht="18.75">
      <c r="A37" s="356" t="s">
        <v>37</v>
      </c>
      <c r="B37" s="354" t="s">
        <v>26</v>
      </c>
      <c r="C37" s="354" t="s">
        <v>19</v>
      </c>
      <c r="D37" s="354" t="s">
        <v>347</v>
      </c>
      <c r="E37" s="354" t="s">
        <v>107</v>
      </c>
      <c r="F37" s="354" t="s">
        <v>14</v>
      </c>
      <c r="G37" s="354" t="s">
        <v>10</v>
      </c>
      <c r="H37" s="354" t="s">
        <v>28</v>
      </c>
      <c r="I37" s="411" t="s">
        <v>103</v>
      </c>
    </row>
    <row r="38" spans="1:10" ht="44.25" customHeight="1">
      <c r="A38" s="356" t="s">
        <v>37</v>
      </c>
      <c r="B38" s="354" t="s">
        <v>26</v>
      </c>
      <c r="C38" s="354" t="s">
        <v>19</v>
      </c>
      <c r="D38" s="354" t="s">
        <v>346</v>
      </c>
      <c r="E38" s="354" t="s">
        <v>176</v>
      </c>
      <c r="F38" s="354" t="s">
        <v>14</v>
      </c>
      <c r="G38" s="354" t="s">
        <v>10</v>
      </c>
      <c r="H38" s="354" t="s">
        <v>28</v>
      </c>
      <c r="I38" s="411" t="s">
        <v>87</v>
      </c>
      <c r="J38" s="192"/>
    </row>
    <row r="39" spans="1:10" ht="82.5" customHeight="1">
      <c r="A39" s="356" t="s">
        <v>37</v>
      </c>
      <c r="B39" s="354" t="s">
        <v>26</v>
      </c>
      <c r="C39" s="354" t="s">
        <v>19</v>
      </c>
      <c r="D39" s="354" t="s">
        <v>345</v>
      </c>
      <c r="E39" s="354" t="s">
        <v>233</v>
      </c>
      <c r="F39" s="354" t="s">
        <v>14</v>
      </c>
      <c r="G39" s="354" t="s">
        <v>10</v>
      </c>
      <c r="H39" s="354" t="s">
        <v>28</v>
      </c>
      <c r="I39" s="411" t="s">
        <v>279</v>
      </c>
      <c r="J39" s="192"/>
    </row>
    <row r="40" spans="1:10" ht="42" customHeight="1">
      <c r="A40" s="356" t="s">
        <v>37</v>
      </c>
      <c r="B40" s="354" t="s">
        <v>26</v>
      </c>
      <c r="C40" s="354" t="s">
        <v>19</v>
      </c>
      <c r="D40" s="354" t="s">
        <v>344</v>
      </c>
      <c r="E40" s="354" t="s">
        <v>107</v>
      </c>
      <c r="F40" s="354" t="s">
        <v>14</v>
      </c>
      <c r="G40" s="354" t="s">
        <v>10</v>
      </c>
      <c r="H40" s="354" t="s">
        <v>28</v>
      </c>
      <c r="I40" s="411" t="s">
        <v>104</v>
      </c>
      <c r="J40" s="192"/>
    </row>
    <row r="41" spans="1:10" ht="82.5" customHeight="1">
      <c r="A41" s="356" t="s">
        <v>37</v>
      </c>
      <c r="B41" s="354" t="s">
        <v>26</v>
      </c>
      <c r="C41" s="354" t="s">
        <v>123</v>
      </c>
      <c r="D41" s="354" t="s">
        <v>13</v>
      </c>
      <c r="E41" s="354" t="s">
        <v>30</v>
      </c>
      <c r="F41" s="354" t="s">
        <v>14</v>
      </c>
      <c r="G41" s="354" t="s">
        <v>10</v>
      </c>
      <c r="H41" s="354" t="s">
        <v>25</v>
      </c>
      <c r="I41" s="412" t="s">
        <v>234</v>
      </c>
      <c r="J41" s="192"/>
    </row>
    <row r="42" spans="1:10" ht="48" customHeight="1">
      <c r="A42" s="356" t="s">
        <v>37</v>
      </c>
      <c r="B42" s="354" t="s">
        <v>26</v>
      </c>
      <c r="C42" s="354" t="s">
        <v>123</v>
      </c>
      <c r="D42" s="354" t="s">
        <v>13</v>
      </c>
      <c r="E42" s="354" t="s">
        <v>8</v>
      </c>
      <c r="F42" s="354" t="s">
        <v>14</v>
      </c>
      <c r="G42" s="354" t="s">
        <v>10</v>
      </c>
      <c r="H42" s="354" t="s">
        <v>25</v>
      </c>
      <c r="I42" s="412" t="s">
        <v>235</v>
      </c>
      <c r="J42" s="192"/>
    </row>
    <row r="43" spans="1:10" ht="18.75">
      <c r="A43" s="356" t="s">
        <v>37</v>
      </c>
      <c r="B43" s="354" t="s">
        <v>26</v>
      </c>
      <c r="C43" s="354" t="s">
        <v>123</v>
      </c>
      <c r="D43" s="354" t="s">
        <v>13</v>
      </c>
      <c r="E43" s="354" t="s">
        <v>31</v>
      </c>
      <c r="F43" s="354" t="s">
        <v>14</v>
      </c>
      <c r="G43" s="354" t="s">
        <v>10</v>
      </c>
      <c r="H43" s="354" t="s">
        <v>25</v>
      </c>
      <c r="I43" s="412" t="s">
        <v>236</v>
      </c>
      <c r="J43" s="192"/>
    </row>
    <row r="44" spans="1:10" ht="99" customHeight="1">
      <c r="A44" s="356" t="s">
        <v>37</v>
      </c>
      <c r="B44" s="196">
        <v>2</v>
      </c>
      <c r="C44" s="196" t="s">
        <v>6</v>
      </c>
      <c r="D44" s="196" t="s">
        <v>13</v>
      </c>
      <c r="E44" s="196" t="s">
        <v>32</v>
      </c>
      <c r="F44" s="196">
        <v>10</v>
      </c>
      <c r="G44" s="196" t="s">
        <v>10</v>
      </c>
      <c r="H44" s="196">
        <v>180</v>
      </c>
      <c r="I44" s="407" t="s">
        <v>105</v>
      </c>
      <c r="J44" s="192"/>
    </row>
    <row r="45" spans="1:10" ht="67.5" customHeight="1">
      <c r="A45" s="356" t="s">
        <v>37</v>
      </c>
      <c r="B45" s="353" t="s">
        <v>26</v>
      </c>
      <c r="C45" s="353" t="s">
        <v>33</v>
      </c>
      <c r="D45" s="353" t="s">
        <v>341</v>
      </c>
      <c r="E45" s="353" t="s">
        <v>343</v>
      </c>
      <c r="F45" s="353" t="s">
        <v>14</v>
      </c>
      <c r="G45" s="353" t="s">
        <v>10</v>
      </c>
      <c r="H45" s="353" t="s">
        <v>28</v>
      </c>
      <c r="I45" s="407" t="s">
        <v>342</v>
      </c>
      <c r="J45" s="192"/>
    </row>
    <row r="46" spans="1:10" ht="75.75" customHeight="1">
      <c r="A46" s="356" t="s">
        <v>37</v>
      </c>
      <c r="B46" s="353" t="s">
        <v>26</v>
      </c>
      <c r="C46" s="353" t="s">
        <v>33</v>
      </c>
      <c r="D46" s="353" t="s">
        <v>341</v>
      </c>
      <c r="E46" s="353" t="s">
        <v>340</v>
      </c>
      <c r="F46" s="353" t="s">
        <v>14</v>
      </c>
      <c r="G46" s="353" t="s">
        <v>10</v>
      </c>
      <c r="H46" s="353" t="s">
        <v>28</v>
      </c>
      <c r="I46" s="408" t="s">
        <v>339</v>
      </c>
      <c r="J46" s="192"/>
    </row>
    <row r="47" spans="1:10" ht="57" thickBot="1">
      <c r="A47" s="356" t="s">
        <v>37</v>
      </c>
      <c r="B47" s="352" t="s">
        <v>26</v>
      </c>
      <c r="C47" s="352" t="s">
        <v>33</v>
      </c>
      <c r="D47" s="352" t="s">
        <v>338</v>
      </c>
      <c r="E47" s="352" t="s">
        <v>30</v>
      </c>
      <c r="F47" s="352" t="s">
        <v>14</v>
      </c>
      <c r="G47" s="352" t="s">
        <v>10</v>
      </c>
      <c r="H47" s="352" t="s">
        <v>28</v>
      </c>
      <c r="I47" s="413" t="s">
        <v>337</v>
      </c>
      <c r="J47" s="192"/>
    </row>
    <row r="48" spans="1:10">
      <c r="J48" s="192"/>
    </row>
    <row r="49" spans="1:10">
      <c r="J49" s="192"/>
    </row>
    <row r="50" spans="1:10">
      <c r="A50" s="204"/>
      <c r="B50" s="204"/>
      <c r="C50" s="204"/>
      <c r="D50" s="204"/>
      <c r="E50" s="204"/>
      <c r="F50" s="204"/>
      <c r="G50" s="204"/>
      <c r="H50" s="204"/>
      <c r="I50" s="415"/>
      <c r="J50" s="192"/>
    </row>
    <row r="51" spans="1:10">
      <c r="A51" s="192"/>
      <c r="B51" s="192"/>
      <c r="C51" s="192"/>
      <c r="D51" s="192"/>
      <c r="E51" s="192"/>
      <c r="F51" s="192"/>
      <c r="G51" s="192"/>
      <c r="H51" s="192"/>
      <c r="I51" s="416"/>
      <c r="J51" s="192"/>
    </row>
    <row r="52" spans="1:10">
      <c r="A52" s="204"/>
      <c r="B52" s="204"/>
      <c r="C52" s="204"/>
      <c r="D52" s="204"/>
      <c r="E52" s="204"/>
      <c r="F52" s="204"/>
      <c r="G52" s="204"/>
      <c r="H52" s="204"/>
      <c r="I52" s="415"/>
      <c r="J52" s="192"/>
    </row>
    <row r="53" spans="1:10">
      <c r="A53" s="204"/>
      <c r="B53" s="204"/>
      <c r="C53" s="204"/>
      <c r="D53" s="204"/>
      <c r="E53" s="204"/>
      <c r="F53" s="204"/>
      <c r="G53" s="204"/>
      <c r="H53" s="204"/>
      <c r="I53" s="415"/>
      <c r="J53" s="192"/>
    </row>
    <row r="54" spans="1:10">
      <c r="A54" s="204"/>
      <c r="B54" s="204"/>
      <c r="C54" s="204"/>
      <c r="D54" s="204"/>
      <c r="E54" s="204"/>
      <c r="F54" s="204"/>
      <c r="G54" s="204"/>
      <c r="H54" s="204"/>
      <c r="I54" s="415"/>
      <c r="J54" s="192"/>
    </row>
    <row r="55" spans="1:10">
      <c r="A55" s="204"/>
      <c r="B55" s="204"/>
      <c r="C55" s="204"/>
      <c r="D55" s="204"/>
      <c r="E55" s="204"/>
      <c r="F55" s="204"/>
      <c r="G55" s="204"/>
      <c r="H55" s="204"/>
      <c r="I55" s="415"/>
      <c r="J55" s="192"/>
    </row>
    <row r="56" spans="1:10">
      <c r="A56" s="204"/>
      <c r="B56" s="204"/>
      <c r="C56" s="204"/>
      <c r="D56" s="204"/>
      <c r="E56" s="204"/>
      <c r="F56" s="204"/>
      <c r="G56" s="204"/>
      <c r="H56" s="204"/>
      <c r="I56" s="415"/>
      <c r="J56" s="192"/>
    </row>
    <row r="57" spans="1:10">
      <c r="A57" s="204"/>
      <c r="B57" s="204"/>
      <c r="C57" s="204"/>
      <c r="D57" s="204"/>
      <c r="E57" s="204"/>
      <c r="F57" s="204"/>
      <c r="G57" s="204"/>
      <c r="H57" s="204"/>
      <c r="I57" s="416"/>
      <c r="J57" s="192"/>
    </row>
    <row r="58" spans="1:10">
      <c r="A58" s="205"/>
      <c r="B58" s="205"/>
      <c r="C58" s="205"/>
      <c r="D58" s="205"/>
      <c r="E58" s="205"/>
      <c r="F58" s="205"/>
      <c r="G58" s="205"/>
      <c r="H58" s="205"/>
      <c r="I58" s="416"/>
      <c r="J58" s="192"/>
    </row>
    <row r="59" spans="1:10">
      <c r="A59" s="205"/>
      <c r="B59" s="205"/>
      <c r="C59" s="205"/>
      <c r="D59" s="205"/>
      <c r="E59" s="205"/>
      <c r="F59" s="205"/>
      <c r="G59" s="205"/>
      <c r="H59" s="205"/>
      <c r="I59" s="416"/>
      <c r="J59" s="192"/>
    </row>
    <row r="60" spans="1:10">
      <c r="A60" s="205"/>
      <c r="B60" s="205"/>
      <c r="C60" s="205"/>
      <c r="D60" s="205"/>
      <c r="E60" s="205"/>
      <c r="F60" s="205"/>
      <c r="G60" s="205"/>
      <c r="H60" s="205"/>
      <c r="I60" s="416"/>
      <c r="J60" s="192"/>
    </row>
    <row r="61" spans="1:10">
      <c r="A61" s="205"/>
      <c r="B61" s="205"/>
      <c r="C61" s="205"/>
      <c r="D61" s="205"/>
      <c r="E61" s="205"/>
      <c r="F61" s="205"/>
      <c r="G61" s="205"/>
      <c r="H61" s="205"/>
      <c r="I61" s="416"/>
      <c r="J61" s="192"/>
    </row>
    <row r="62" spans="1:10">
      <c r="A62" s="205"/>
      <c r="B62" s="205"/>
      <c r="C62" s="205"/>
      <c r="D62" s="205"/>
      <c r="E62" s="205"/>
      <c r="F62" s="205"/>
      <c r="G62" s="205"/>
      <c r="H62" s="205"/>
      <c r="I62" s="416"/>
      <c r="J62" s="192"/>
    </row>
    <row r="63" spans="1:10">
      <c r="A63" s="205"/>
      <c r="B63" s="205"/>
      <c r="C63" s="205"/>
      <c r="D63" s="205"/>
      <c r="E63" s="205"/>
      <c r="F63" s="205"/>
      <c r="G63" s="205"/>
      <c r="H63" s="205"/>
      <c r="I63" s="416"/>
      <c r="J63" s="192"/>
    </row>
    <row r="64" spans="1:10">
      <c r="A64" s="205"/>
      <c r="B64" s="205"/>
      <c r="C64" s="205"/>
      <c r="D64" s="205"/>
      <c r="E64" s="205"/>
      <c r="F64" s="205"/>
      <c r="G64" s="205"/>
      <c r="H64" s="205"/>
      <c r="I64" s="416"/>
    </row>
    <row r="65" spans="1:9">
      <c r="A65" s="205"/>
      <c r="B65" s="205"/>
      <c r="C65" s="205"/>
      <c r="D65" s="205"/>
      <c r="E65" s="205"/>
      <c r="F65" s="205"/>
      <c r="G65" s="205"/>
      <c r="H65" s="205"/>
      <c r="I65" s="416"/>
    </row>
    <row r="66" spans="1:9">
      <c r="A66" s="205"/>
      <c r="B66" s="205"/>
      <c r="C66" s="205"/>
      <c r="D66" s="205"/>
      <c r="E66" s="205"/>
      <c r="F66" s="205"/>
      <c r="G66" s="205"/>
      <c r="H66" s="205"/>
      <c r="I66" s="416"/>
    </row>
    <row r="67" spans="1:9">
      <c r="A67" s="205"/>
      <c r="B67" s="205"/>
      <c r="C67" s="205"/>
      <c r="D67" s="205"/>
      <c r="E67" s="205"/>
      <c r="F67" s="205"/>
      <c r="G67" s="205"/>
      <c r="H67" s="205"/>
      <c r="I67" s="416"/>
    </row>
    <row r="68" spans="1:9">
      <c r="A68" s="205"/>
      <c r="B68" s="205"/>
      <c r="C68" s="205"/>
      <c r="D68" s="205"/>
      <c r="E68" s="205"/>
      <c r="F68" s="205"/>
      <c r="G68" s="205"/>
      <c r="H68" s="205"/>
      <c r="I68" s="416"/>
    </row>
    <row r="69" spans="1:9">
      <c r="A69" s="205"/>
      <c r="B69" s="205"/>
      <c r="C69" s="205"/>
      <c r="D69" s="205"/>
      <c r="E69" s="205"/>
      <c r="F69" s="205"/>
      <c r="G69" s="205"/>
      <c r="H69" s="205"/>
      <c r="I69" s="416"/>
    </row>
    <row r="70" spans="1:9">
      <c r="A70" s="205"/>
      <c r="B70" s="205"/>
      <c r="C70" s="205"/>
      <c r="D70" s="205"/>
      <c r="E70" s="205"/>
      <c r="F70" s="205"/>
      <c r="G70" s="205"/>
      <c r="H70" s="205"/>
      <c r="I70" s="416"/>
    </row>
    <row r="71" spans="1:9">
      <c r="A71" s="205"/>
      <c r="B71" s="205"/>
      <c r="C71" s="205"/>
      <c r="D71" s="205"/>
      <c r="E71" s="205"/>
      <c r="F71" s="205"/>
      <c r="G71" s="205"/>
      <c r="H71" s="205"/>
      <c r="I71" s="416"/>
    </row>
    <row r="72" spans="1:9">
      <c r="A72" s="205"/>
      <c r="B72" s="205"/>
      <c r="C72" s="205"/>
      <c r="D72" s="205"/>
      <c r="E72" s="205"/>
      <c r="F72" s="205"/>
      <c r="G72" s="205"/>
      <c r="H72" s="205"/>
      <c r="I72" s="416"/>
    </row>
    <row r="73" spans="1:9">
      <c r="A73" s="205"/>
      <c r="B73" s="205"/>
      <c r="C73" s="205"/>
      <c r="D73" s="205"/>
      <c r="E73" s="205"/>
      <c r="F73" s="205"/>
      <c r="G73" s="205"/>
      <c r="H73" s="205"/>
      <c r="I73" s="416"/>
    </row>
    <row r="74" spans="1:9">
      <c r="A74" s="205"/>
      <c r="B74" s="205"/>
      <c r="C74" s="205"/>
      <c r="D74" s="205"/>
      <c r="E74" s="205"/>
      <c r="F74" s="205"/>
      <c r="G74" s="205"/>
      <c r="H74" s="205"/>
      <c r="I74" s="416"/>
    </row>
    <row r="75" spans="1:9">
      <c r="A75" s="205"/>
      <c r="B75" s="205"/>
      <c r="C75" s="205"/>
      <c r="D75" s="205"/>
      <c r="E75" s="205"/>
      <c r="F75" s="205"/>
      <c r="G75" s="205"/>
      <c r="H75" s="205"/>
      <c r="I75" s="416"/>
    </row>
    <row r="76" spans="1:9">
      <c r="A76" s="206"/>
      <c r="B76" s="206"/>
      <c r="C76" s="206"/>
      <c r="D76" s="206"/>
      <c r="E76" s="206"/>
      <c r="F76" s="206"/>
      <c r="G76" s="206"/>
      <c r="H76" s="206"/>
    </row>
  </sheetData>
  <mergeCells count="8">
    <mergeCell ref="A32:I32"/>
    <mergeCell ref="A9:I9"/>
    <mergeCell ref="A11:H11"/>
    <mergeCell ref="I11:I13"/>
    <mergeCell ref="A15:I15"/>
    <mergeCell ref="A12:A13"/>
    <mergeCell ref="B12:F12"/>
    <mergeCell ref="G12:H1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1121"/>
  <sheetViews>
    <sheetView zoomScale="70" zoomScaleNormal="70" workbookViewId="0">
      <selection activeCell="M7" sqref="M7"/>
    </sheetView>
  </sheetViews>
  <sheetFormatPr defaultRowHeight="15.75"/>
  <cols>
    <col min="1" max="1" width="6.140625" style="270" customWidth="1"/>
    <col min="2" max="2" width="4" style="270" customWidth="1"/>
    <col min="3" max="4" width="5.5703125" style="270" customWidth="1"/>
    <col min="5" max="5" width="6" style="270" customWidth="1"/>
    <col min="6" max="6" width="4.7109375" style="270" customWidth="1"/>
    <col min="7" max="7" width="6.5703125" style="270" bestFit="1" customWidth="1"/>
    <col min="8" max="8" width="6.85546875" style="270" customWidth="1"/>
    <col min="9" max="9" width="88.85546875" style="269" customWidth="1"/>
    <col min="10" max="10" width="0.28515625" style="268" customWidth="1"/>
    <col min="11" max="11" width="23.42578125" style="267" customWidth="1"/>
    <col min="12" max="12" width="27.5703125" style="267" customWidth="1"/>
    <col min="13" max="13" width="21.42578125" style="267" customWidth="1"/>
    <col min="14" max="14" width="32.85546875" style="267" customWidth="1"/>
    <col min="15" max="15" width="21.5703125" style="267" customWidth="1"/>
    <col min="16" max="16384" width="9.140625" style="267"/>
  </cols>
  <sheetData>
    <row r="1" spans="1:17" s="191" customFormat="1">
      <c r="K1" s="192"/>
      <c r="M1" s="1" t="s">
        <v>325</v>
      </c>
      <c r="N1" s="192"/>
      <c r="O1" s="192"/>
      <c r="P1" s="192"/>
      <c r="Q1" s="192"/>
    </row>
    <row r="2" spans="1:17" s="191" customFormat="1">
      <c r="K2" s="192"/>
      <c r="M2" s="1" t="s">
        <v>280</v>
      </c>
      <c r="N2" s="192"/>
      <c r="O2" s="192"/>
      <c r="P2" s="192"/>
      <c r="Q2" s="192"/>
    </row>
    <row r="3" spans="1:17" s="191" customFormat="1">
      <c r="K3" s="192"/>
      <c r="M3" s="1" t="s">
        <v>36</v>
      </c>
      <c r="N3" s="192"/>
      <c r="O3" s="192"/>
      <c r="P3" s="192"/>
      <c r="Q3" s="192"/>
    </row>
    <row r="4" spans="1:17" s="191" customFormat="1">
      <c r="K4" s="192"/>
      <c r="M4" s="1" t="s">
        <v>281</v>
      </c>
      <c r="N4" s="192"/>
      <c r="O4" s="192"/>
      <c r="P4" s="192"/>
      <c r="Q4" s="192"/>
    </row>
    <row r="5" spans="1:17" s="191" customFormat="1">
      <c r="K5" s="192"/>
      <c r="M5" s="1" t="s">
        <v>264</v>
      </c>
      <c r="N5" s="192"/>
      <c r="O5" s="192"/>
      <c r="P5" s="192"/>
      <c r="Q5" s="192"/>
    </row>
    <row r="6" spans="1:17" s="191" customFormat="1">
      <c r="K6" s="192"/>
      <c r="M6" s="1" t="s">
        <v>379</v>
      </c>
      <c r="N6" s="192"/>
      <c r="O6" s="192"/>
      <c r="P6" s="192"/>
      <c r="Q6" s="192"/>
    </row>
    <row r="7" spans="1:17">
      <c r="I7" s="564"/>
      <c r="J7" s="564"/>
      <c r="M7" s="316" t="s">
        <v>402</v>
      </c>
    </row>
    <row r="8" spans="1:17">
      <c r="I8" s="320"/>
      <c r="J8" s="320"/>
    </row>
    <row r="9" spans="1:17" ht="38.25" customHeight="1">
      <c r="A9" s="573" t="s">
        <v>365</v>
      </c>
      <c r="B9" s="573"/>
      <c r="C9" s="573"/>
      <c r="D9" s="573"/>
      <c r="E9" s="573"/>
      <c r="F9" s="573"/>
      <c r="G9" s="573"/>
      <c r="H9" s="573"/>
      <c r="I9" s="573"/>
      <c r="J9" s="573"/>
      <c r="K9" s="573"/>
      <c r="L9" s="573"/>
      <c r="M9" s="573"/>
    </row>
    <row r="10" spans="1:17" ht="16.5" thickBot="1">
      <c r="A10" s="478"/>
      <c r="B10" s="478"/>
      <c r="C10" s="478"/>
      <c r="D10" s="478"/>
      <c r="E10" s="478"/>
      <c r="F10" s="478"/>
      <c r="G10" s="478"/>
      <c r="H10" s="478"/>
      <c r="I10" s="479"/>
      <c r="J10" s="480"/>
      <c r="K10" s="477"/>
      <c r="L10" s="477"/>
      <c r="M10" s="477"/>
    </row>
    <row r="11" spans="1:17" ht="19.5" customHeight="1" thickTop="1" thickBot="1">
      <c r="A11" s="565" t="s">
        <v>265</v>
      </c>
      <c r="B11" s="566"/>
      <c r="C11" s="566"/>
      <c r="D11" s="566"/>
      <c r="E11" s="566"/>
      <c r="F11" s="566"/>
      <c r="G11" s="566"/>
      <c r="H11" s="567"/>
      <c r="I11" s="568" t="s">
        <v>324</v>
      </c>
      <c r="J11" s="570" t="s">
        <v>323</v>
      </c>
      <c r="K11" s="571"/>
      <c r="L11" s="571"/>
      <c r="M11" s="572"/>
      <c r="N11" s="476"/>
    </row>
    <row r="12" spans="1:17" ht="318" thickBot="1">
      <c r="A12" s="392" t="s">
        <v>322</v>
      </c>
      <c r="B12" s="315" t="s">
        <v>270</v>
      </c>
      <c r="C12" s="315" t="s">
        <v>271</v>
      </c>
      <c r="D12" s="315" t="s">
        <v>272</v>
      </c>
      <c r="E12" s="315" t="s">
        <v>273</v>
      </c>
      <c r="F12" s="315" t="s">
        <v>274</v>
      </c>
      <c r="G12" s="315" t="s">
        <v>275</v>
      </c>
      <c r="H12" s="314" t="s">
        <v>276</v>
      </c>
      <c r="I12" s="569"/>
      <c r="J12" s="481" t="s">
        <v>45</v>
      </c>
      <c r="K12" s="482" t="s">
        <v>240</v>
      </c>
      <c r="L12" s="483" t="s">
        <v>241</v>
      </c>
      <c r="M12" s="483" t="s">
        <v>363</v>
      </c>
    </row>
    <row r="13" spans="1:17" ht="19.5" thickBot="1">
      <c r="A13" s="393">
        <v>1</v>
      </c>
      <c r="B13" s="313">
        <v>2</v>
      </c>
      <c r="C13" s="313">
        <v>3</v>
      </c>
      <c r="D13" s="313">
        <v>4</v>
      </c>
      <c r="E13" s="313">
        <v>5</v>
      </c>
      <c r="F13" s="313">
        <v>6</v>
      </c>
      <c r="G13" s="313" t="s">
        <v>46</v>
      </c>
      <c r="H13" s="313">
        <v>8</v>
      </c>
      <c r="I13" s="312">
        <v>9</v>
      </c>
      <c r="J13" s="311">
        <v>10</v>
      </c>
      <c r="K13" s="310"/>
      <c r="L13" s="379"/>
      <c r="M13" s="379"/>
    </row>
    <row r="14" spans="1:17" s="283" customFormat="1" ht="19.5" thickBot="1">
      <c r="A14" s="394" t="s">
        <v>295</v>
      </c>
      <c r="B14" s="309" t="s">
        <v>47</v>
      </c>
      <c r="C14" s="309" t="s">
        <v>48</v>
      </c>
      <c r="D14" s="309" t="s">
        <v>48</v>
      </c>
      <c r="E14" s="309" t="s">
        <v>32</v>
      </c>
      <c r="F14" s="309" t="s">
        <v>48</v>
      </c>
      <c r="G14" s="309" t="s">
        <v>10</v>
      </c>
      <c r="H14" s="308" t="s">
        <v>32</v>
      </c>
      <c r="I14" s="307" t="s">
        <v>321</v>
      </c>
      <c r="J14" s="378">
        <f>J15+J20+J26+J30+J38+J41+J51+J58</f>
        <v>10968350</v>
      </c>
      <c r="K14" s="544">
        <f>K15+K20+K26+K30+K38+K41+K51+K58</f>
        <v>11006501.68</v>
      </c>
      <c r="L14" s="545">
        <f>L15+L20+L26+L30+L38+L41+L51+L58</f>
        <v>11283855.33</v>
      </c>
      <c r="M14" s="546">
        <f>M15+M20+M26+M30+M38+M41+M51+M58</f>
        <v>11360172.949999999</v>
      </c>
    </row>
    <row r="15" spans="1:17" s="283" customFormat="1" ht="18.75">
      <c r="A15" s="463" t="s">
        <v>32</v>
      </c>
      <c r="B15" s="464" t="s">
        <v>47</v>
      </c>
      <c r="C15" s="464" t="s">
        <v>9</v>
      </c>
      <c r="D15" s="464" t="s">
        <v>48</v>
      </c>
      <c r="E15" s="464" t="s">
        <v>32</v>
      </c>
      <c r="F15" s="464" t="s">
        <v>48</v>
      </c>
      <c r="G15" s="464" t="s">
        <v>10</v>
      </c>
      <c r="H15" s="464" t="s">
        <v>32</v>
      </c>
      <c r="I15" s="465" t="s">
        <v>320</v>
      </c>
      <c r="J15" s="466">
        <f>J16</f>
        <v>144450</v>
      </c>
      <c r="K15" s="466">
        <f>K16</f>
        <v>806330</v>
      </c>
      <c r="L15" s="499">
        <f>L16</f>
        <v>844250</v>
      </c>
      <c r="M15" s="490">
        <f>M16</f>
        <v>883950</v>
      </c>
    </row>
    <row r="16" spans="1:17" s="287" customFormat="1" ht="18.75">
      <c r="A16" s="454" t="s">
        <v>295</v>
      </c>
      <c r="B16" s="455" t="s">
        <v>47</v>
      </c>
      <c r="C16" s="455" t="s">
        <v>9</v>
      </c>
      <c r="D16" s="455" t="s">
        <v>19</v>
      </c>
      <c r="E16" s="455" t="s">
        <v>32</v>
      </c>
      <c r="F16" s="455" t="s">
        <v>9</v>
      </c>
      <c r="G16" s="455" t="s">
        <v>10</v>
      </c>
      <c r="H16" s="455" t="s">
        <v>11</v>
      </c>
      <c r="I16" s="456" t="s">
        <v>49</v>
      </c>
      <c r="J16" s="467">
        <f>SUM(J17:J19)</f>
        <v>144450</v>
      </c>
      <c r="K16" s="467">
        <f>SUM(K17:K19)</f>
        <v>806330</v>
      </c>
      <c r="L16" s="467">
        <f>SUM(L17:L19)</f>
        <v>844250</v>
      </c>
      <c r="M16" s="491">
        <f>SUM(M17:M19)</f>
        <v>883950</v>
      </c>
    </row>
    <row r="17" spans="1:13" s="280" customFormat="1" ht="75">
      <c r="A17" s="397" t="s">
        <v>295</v>
      </c>
      <c r="B17" s="282" t="s">
        <v>47</v>
      </c>
      <c r="C17" s="282" t="s">
        <v>9</v>
      </c>
      <c r="D17" s="282" t="s">
        <v>19</v>
      </c>
      <c r="E17" s="282" t="s">
        <v>30</v>
      </c>
      <c r="F17" s="282" t="s">
        <v>9</v>
      </c>
      <c r="G17" s="282" t="s">
        <v>10</v>
      </c>
      <c r="H17" s="282" t="s">
        <v>11</v>
      </c>
      <c r="I17" s="306" t="s">
        <v>50</v>
      </c>
      <c r="J17" s="377">
        <v>0</v>
      </c>
      <c r="K17" s="377">
        <v>726230</v>
      </c>
      <c r="L17" s="377">
        <v>760380</v>
      </c>
      <c r="M17" s="377">
        <v>796200</v>
      </c>
    </row>
    <row r="18" spans="1:13" s="280" customFormat="1" ht="119.25" customHeight="1">
      <c r="A18" s="397" t="s">
        <v>295</v>
      </c>
      <c r="B18" s="282" t="s">
        <v>47</v>
      </c>
      <c r="C18" s="282" t="s">
        <v>9</v>
      </c>
      <c r="D18" s="282" t="s">
        <v>19</v>
      </c>
      <c r="E18" s="282" t="s">
        <v>8</v>
      </c>
      <c r="F18" s="282" t="s">
        <v>9</v>
      </c>
      <c r="G18" s="282" t="s">
        <v>10</v>
      </c>
      <c r="H18" s="282" t="s">
        <v>11</v>
      </c>
      <c r="I18" s="305" t="s">
        <v>51</v>
      </c>
      <c r="J18" s="377">
        <v>106000</v>
      </c>
      <c r="K18" s="377">
        <v>63000</v>
      </c>
      <c r="L18" s="377">
        <v>65960</v>
      </c>
      <c r="M18" s="377">
        <v>69000</v>
      </c>
    </row>
    <row r="19" spans="1:13" s="280" customFormat="1" ht="56.25">
      <c r="A19" s="397" t="s">
        <v>295</v>
      </c>
      <c r="B19" s="282" t="s">
        <v>47</v>
      </c>
      <c r="C19" s="282" t="s">
        <v>9</v>
      </c>
      <c r="D19" s="282" t="s">
        <v>19</v>
      </c>
      <c r="E19" s="282" t="s">
        <v>31</v>
      </c>
      <c r="F19" s="282" t="s">
        <v>9</v>
      </c>
      <c r="G19" s="282" t="s">
        <v>10</v>
      </c>
      <c r="H19" s="282" t="s">
        <v>11</v>
      </c>
      <c r="I19" s="286" t="s">
        <v>52</v>
      </c>
      <c r="J19" s="377">
        <v>38450</v>
      </c>
      <c r="K19" s="377">
        <v>17100</v>
      </c>
      <c r="L19" s="377">
        <v>17910</v>
      </c>
      <c r="M19" s="377">
        <v>18750</v>
      </c>
    </row>
    <row r="20" spans="1:13" s="280" customFormat="1" ht="37.5">
      <c r="A20" s="459" t="s">
        <v>295</v>
      </c>
      <c r="B20" s="460" t="s">
        <v>47</v>
      </c>
      <c r="C20" s="460" t="s">
        <v>29</v>
      </c>
      <c r="D20" s="460" t="s">
        <v>48</v>
      </c>
      <c r="E20" s="460" t="s">
        <v>32</v>
      </c>
      <c r="F20" s="460" t="s">
        <v>48</v>
      </c>
      <c r="G20" s="460" t="s">
        <v>10</v>
      </c>
      <c r="H20" s="460" t="s">
        <v>32</v>
      </c>
      <c r="I20" s="470" t="s">
        <v>88</v>
      </c>
      <c r="J20" s="471">
        <f>J21</f>
        <v>750000</v>
      </c>
      <c r="K20" s="471">
        <f>K21</f>
        <v>1868771.6800000002</v>
      </c>
      <c r="L20" s="500">
        <f>L21</f>
        <v>2108205.33</v>
      </c>
      <c r="M20" s="493">
        <f>M21</f>
        <v>2144822.9500000002</v>
      </c>
    </row>
    <row r="21" spans="1:13" s="280" customFormat="1" ht="37.5">
      <c r="A21" s="454" t="s">
        <v>295</v>
      </c>
      <c r="B21" s="455" t="s">
        <v>47</v>
      </c>
      <c r="C21" s="455" t="s">
        <v>29</v>
      </c>
      <c r="D21" s="455" t="s">
        <v>19</v>
      </c>
      <c r="E21" s="455" t="s">
        <v>32</v>
      </c>
      <c r="F21" s="455" t="s">
        <v>9</v>
      </c>
      <c r="G21" s="455" t="s">
        <v>10</v>
      </c>
      <c r="H21" s="455" t="s">
        <v>11</v>
      </c>
      <c r="I21" s="468" t="s">
        <v>108</v>
      </c>
      <c r="J21" s="469">
        <f>J22+J23+J24+J25</f>
        <v>750000</v>
      </c>
      <c r="K21" s="469">
        <f>K22+K23+K24+K25</f>
        <v>1868771.6800000002</v>
      </c>
      <c r="L21" s="501">
        <f>L22+L23+L24+L25</f>
        <v>2108205.33</v>
      </c>
      <c r="M21" s="494">
        <f>M22+M23+M24+M25</f>
        <v>2144822.9500000002</v>
      </c>
    </row>
    <row r="22" spans="1:13" s="280" customFormat="1" ht="75">
      <c r="A22" s="398" t="s">
        <v>295</v>
      </c>
      <c r="B22" s="304" t="s">
        <v>47</v>
      </c>
      <c r="C22" s="304" t="s">
        <v>29</v>
      </c>
      <c r="D22" s="304" t="s">
        <v>19</v>
      </c>
      <c r="E22" s="304" t="s">
        <v>90</v>
      </c>
      <c r="F22" s="304" t="s">
        <v>9</v>
      </c>
      <c r="G22" s="304" t="s">
        <v>10</v>
      </c>
      <c r="H22" s="304" t="s">
        <v>11</v>
      </c>
      <c r="I22" s="303" t="s">
        <v>89</v>
      </c>
      <c r="J22" s="377">
        <v>258023.36</v>
      </c>
      <c r="K22" s="377">
        <v>697076.65</v>
      </c>
      <c r="L22" s="377">
        <v>790083.41</v>
      </c>
      <c r="M22" s="492">
        <v>815875.16</v>
      </c>
    </row>
    <row r="23" spans="1:13" s="280" customFormat="1" ht="93.75">
      <c r="A23" s="398" t="s">
        <v>295</v>
      </c>
      <c r="B23" s="304" t="s">
        <v>47</v>
      </c>
      <c r="C23" s="304" t="s">
        <v>29</v>
      </c>
      <c r="D23" s="304" t="s">
        <v>19</v>
      </c>
      <c r="E23" s="304" t="s">
        <v>92</v>
      </c>
      <c r="F23" s="304" t="s">
        <v>9</v>
      </c>
      <c r="G23" s="304" t="s">
        <v>10</v>
      </c>
      <c r="H23" s="304" t="s">
        <v>11</v>
      </c>
      <c r="I23" s="303" t="s">
        <v>91</v>
      </c>
      <c r="J23" s="377">
        <v>4514.95</v>
      </c>
      <c r="K23" s="377">
        <v>5349.83</v>
      </c>
      <c r="L23" s="377">
        <v>5549.01</v>
      </c>
      <c r="M23" s="492">
        <v>5569.48</v>
      </c>
    </row>
    <row r="24" spans="1:13" s="280" customFormat="1" ht="75">
      <c r="A24" s="398" t="s">
        <v>295</v>
      </c>
      <c r="B24" s="304" t="s">
        <v>47</v>
      </c>
      <c r="C24" s="304" t="s">
        <v>29</v>
      </c>
      <c r="D24" s="304" t="s">
        <v>19</v>
      </c>
      <c r="E24" s="304" t="s">
        <v>94</v>
      </c>
      <c r="F24" s="304" t="s">
        <v>9</v>
      </c>
      <c r="G24" s="304" t="s">
        <v>10</v>
      </c>
      <c r="H24" s="304" t="s">
        <v>11</v>
      </c>
      <c r="I24" s="303" t="s">
        <v>93</v>
      </c>
      <c r="J24" s="377">
        <f>473916.83+13544.86</f>
        <v>487461.69</v>
      </c>
      <c r="K24" s="377">
        <v>1274142.58</v>
      </c>
      <c r="L24" s="377">
        <v>1419538.19</v>
      </c>
      <c r="M24" s="492">
        <v>1464672.32</v>
      </c>
    </row>
    <row r="25" spans="1:13" s="280" customFormat="1" ht="73.5" customHeight="1">
      <c r="A25" s="398" t="s">
        <v>295</v>
      </c>
      <c r="B25" s="304" t="s">
        <v>47</v>
      </c>
      <c r="C25" s="304" t="s">
        <v>29</v>
      </c>
      <c r="D25" s="304" t="s">
        <v>19</v>
      </c>
      <c r="E25" s="304" t="s">
        <v>96</v>
      </c>
      <c r="F25" s="304" t="s">
        <v>9</v>
      </c>
      <c r="G25" s="304" t="s">
        <v>10</v>
      </c>
      <c r="H25" s="304" t="s">
        <v>11</v>
      </c>
      <c r="I25" s="303" t="s">
        <v>95</v>
      </c>
      <c r="J25" s="375"/>
      <c r="K25" s="377">
        <v>-107797.38</v>
      </c>
      <c r="L25" s="377">
        <v>-106965.28</v>
      </c>
      <c r="M25" s="377">
        <v>-141294.01</v>
      </c>
    </row>
    <row r="26" spans="1:13" s="283" customFormat="1" ht="18.75" hidden="1">
      <c r="A26" s="396" t="s">
        <v>295</v>
      </c>
      <c r="B26" s="196" t="s">
        <v>47</v>
      </c>
      <c r="C26" s="196" t="s">
        <v>13</v>
      </c>
      <c r="D26" s="196" t="s">
        <v>48</v>
      </c>
      <c r="E26" s="196" t="s">
        <v>32</v>
      </c>
      <c r="F26" s="196" t="s">
        <v>48</v>
      </c>
      <c r="G26" s="196" t="s">
        <v>10</v>
      </c>
      <c r="H26" s="196" t="s">
        <v>32</v>
      </c>
      <c r="I26" s="296" t="s">
        <v>319</v>
      </c>
      <c r="J26" s="374">
        <f t="shared" ref="J26:M27" si="0">J27</f>
        <v>0</v>
      </c>
      <c r="K26" s="374">
        <f t="shared" si="0"/>
        <v>0</v>
      </c>
      <c r="L26" s="502">
        <f t="shared" si="0"/>
        <v>0</v>
      </c>
      <c r="M26" s="495">
        <f t="shared" si="0"/>
        <v>0</v>
      </c>
    </row>
    <row r="27" spans="1:13" s="283" customFormat="1" ht="18.75" hidden="1">
      <c r="A27" s="396" t="s">
        <v>295</v>
      </c>
      <c r="B27" s="196" t="s">
        <v>47</v>
      </c>
      <c r="C27" s="196" t="s">
        <v>13</v>
      </c>
      <c r="D27" s="196" t="s">
        <v>29</v>
      </c>
      <c r="E27" s="196" t="s">
        <v>32</v>
      </c>
      <c r="F27" s="196" t="s">
        <v>9</v>
      </c>
      <c r="G27" s="196" t="s">
        <v>10</v>
      </c>
      <c r="H27" s="196" t="s">
        <v>11</v>
      </c>
      <c r="I27" s="302" t="s">
        <v>53</v>
      </c>
      <c r="J27" s="374">
        <f t="shared" si="0"/>
        <v>0</v>
      </c>
      <c r="K27" s="374">
        <f t="shared" si="0"/>
        <v>0</v>
      </c>
      <c r="L27" s="502">
        <f t="shared" si="0"/>
        <v>0</v>
      </c>
      <c r="M27" s="495">
        <f t="shared" si="0"/>
        <v>0</v>
      </c>
    </row>
    <row r="28" spans="1:13" s="283" customFormat="1" ht="18.75" hidden="1">
      <c r="A28" s="397" t="s">
        <v>295</v>
      </c>
      <c r="B28" s="282" t="s">
        <v>47</v>
      </c>
      <c r="C28" s="282" t="s">
        <v>13</v>
      </c>
      <c r="D28" s="282" t="s">
        <v>29</v>
      </c>
      <c r="E28" s="282" t="s">
        <v>30</v>
      </c>
      <c r="F28" s="282" t="s">
        <v>9</v>
      </c>
      <c r="G28" s="282" t="s">
        <v>10</v>
      </c>
      <c r="H28" s="282" t="s">
        <v>11</v>
      </c>
      <c r="I28" s="301" t="s">
        <v>53</v>
      </c>
      <c r="J28" s="373"/>
      <c r="K28" s="364"/>
      <c r="L28" s="364"/>
      <c r="M28" s="496"/>
    </row>
    <row r="29" spans="1:13" s="287" customFormat="1" ht="37.5" hidden="1">
      <c r="A29" s="397" t="s">
        <v>295</v>
      </c>
      <c r="B29" s="282" t="s">
        <v>47</v>
      </c>
      <c r="C29" s="282" t="s">
        <v>13</v>
      </c>
      <c r="D29" s="282" t="s">
        <v>29</v>
      </c>
      <c r="E29" s="282" t="s">
        <v>8</v>
      </c>
      <c r="F29" s="282" t="s">
        <v>9</v>
      </c>
      <c r="G29" s="282" t="s">
        <v>10</v>
      </c>
      <c r="H29" s="282" t="s">
        <v>11</v>
      </c>
      <c r="I29" s="301" t="s">
        <v>54</v>
      </c>
      <c r="J29" s="373"/>
      <c r="K29" s="376"/>
      <c r="L29" s="376"/>
      <c r="M29" s="497"/>
    </row>
    <row r="30" spans="1:13" s="283" customFormat="1" ht="18.75">
      <c r="A30" s="459" t="s">
        <v>32</v>
      </c>
      <c r="B30" s="460" t="s">
        <v>5</v>
      </c>
      <c r="C30" s="460" t="s">
        <v>20</v>
      </c>
      <c r="D30" s="460" t="s">
        <v>48</v>
      </c>
      <c r="E30" s="460" t="s">
        <v>32</v>
      </c>
      <c r="F30" s="460" t="s">
        <v>48</v>
      </c>
      <c r="G30" s="460" t="s">
        <v>10</v>
      </c>
      <c r="H30" s="460" t="s">
        <v>32</v>
      </c>
      <c r="I30" s="461" t="s">
        <v>318</v>
      </c>
      <c r="J30" s="462">
        <f>J31+J33</f>
        <v>9397000</v>
      </c>
      <c r="K30" s="462">
        <f>K31+K33</f>
        <v>7650000</v>
      </c>
      <c r="L30" s="503">
        <f>L31+L33</f>
        <v>7650000</v>
      </c>
      <c r="M30" s="498">
        <f>M31+M33</f>
        <v>7650000</v>
      </c>
    </row>
    <row r="31" spans="1:13" s="287" customFormat="1" ht="18.75">
      <c r="A31" s="454" t="s">
        <v>32</v>
      </c>
      <c r="B31" s="455" t="s">
        <v>5</v>
      </c>
      <c r="C31" s="455" t="s">
        <v>20</v>
      </c>
      <c r="D31" s="455" t="s">
        <v>9</v>
      </c>
      <c r="E31" s="455" t="s">
        <v>32</v>
      </c>
      <c r="F31" s="455" t="s">
        <v>48</v>
      </c>
      <c r="G31" s="455" t="s">
        <v>10</v>
      </c>
      <c r="H31" s="455" t="s">
        <v>11</v>
      </c>
      <c r="I31" s="458" t="s">
        <v>317</v>
      </c>
      <c r="J31" s="457">
        <f>J32</f>
        <v>262000</v>
      </c>
      <c r="K31" s="457">
        <f>K32</f>
        <v>100000</v>
      </c>
      <c r="L31" s="489">
        <f>L32</f>
        <v>100000</v>
      </c>
      <c r="M31" s="486">
        <f>M32</f>
        <v>100000</v>
      </c>
    </row>
    <row r="32" spans="1:13" s="280" customFormat="1" ht="56.25">
      <c r="A32" s="397" t="s">
        <v>32</v>
      </c>
      <c r="B32" s="282" t="s">
        <v>5</v>
      </c>
      <c r="C32" s="282" t="s">
        <v>20</v>
      </c>
      <c r="D32" s="282" t="s">
        <v>9</v>
      </c>
      <c r="E32" s="282" t="s">
        <v>31</v>
      </c>
      <c r="F32" s="282" t="s">
        <v>14</v>
      </c>
      <c r="G32" s="282" t="s">
        <v>10</v>
      </c>
      <c r="H32" s="282" t="s">
        <v>11</v>
      </c>
      <c r="I32" s="286" t="s">
        <v>99</v>
      </c>
      <c r="J32" s="299">
        <v>262000</v>
      </c>
      <c r="K32" s="299">
        <v>100000</v>
      </c>
      <c r="L32" s="299">
        <v>100000</v>
      </c>
      <c r="M32" s="299">
        <v>100000</v>
      </c>
    </row>
    <row r="33" spans="1:14" s="287" customFormat="1" ht="18.75">
      <c r="A33" s="454" t="s">
        <v>32</v>
      </c>
      <c r="B33" s="455" t="s">
        <v>5</v>
      </c>
      <c r="C33" s="455" t="s">
        <v>20</v>
      </c>
      <c r="D33" s="455" t="s">
        <v>20</v>
      </c>
      <c r="E33" s="455" t="s">
        <v>32</v>
      </c>
      <c r="F33" s="455" t="s">
        <v>48</v>
      </c>
      <c r="G33" s="455" t="s">
        <v>10</v>
      </c>
      <c r="H33" s="455" t="s">
        <v>11</v>
      </c>
      <c r="I33" s="456" t="s">
        <v>316</v>
      </c>
      <c r="J33" s="457">
        <f>J34+J36</f>
        <v>9135000</v>
      </c>
      <c r="K33" s="457">
        <f>K34+K36</f>
        <v>7550000</v>
      </c>
      <c r="L33" s="489">
        <f>L34+L36</f>
        <v>7550000</v>
      </c>
      <c r="M33" s="486">
        <f>M34+M36</f>
        <v>7550000</v>
      </c>
    </row>
    <row r="34" spans="1:14" s="280" customFormat="1" ht="18.75">
      <c r="A34" s="397" t="s">
        <v>32</v>
      </c>
      <c r="B34" s="282" t="s">
        <v>5</v>
      </c>
      <c r="C34" s="282" t="s">
        <v>20</v>
      </c>
      <c r="D34" s="282" t="s">
        <v>20</v>
      </c>
      <c r="E34" s="282" t="s">
        <v>31</v>
      </c>
      <c r="F34" s="282" t="s">
        <v>48</v>
      </c>
      <c r="G34" s="282" t="s">
        <v>10</v>
      </c>
      <c r="H34" s="282" t="s">
        <v>11</v>
      </c>
      <c r="I34" s="286" t="s">
        <v>315</v>
      </c>
      <c r="J34" s="297">
        <f>J35</f>
        <v>5755050</v>
      </c>
      <c r="K34" s="297">
        <f>K35</f>
        <v>690000</v>
      </c>
      <c r="L34" s="488">
        <f>L35</f>
        <v>690000</v>
      </c>
      <c r="M34" s="484">
        <f>M35</f>
        <v>690000</v>
      </c>
    </row>
    <row r="35" spans="1:14" s="291" customFormat="1" ht="37.5">
      <c r="A35" s="397" t="s">
        <v>32</v>
      </c>
      <c r="B35" s="282" t="s">
        <v>5</v>
      </c>
      <c r="C35" s="282" t="s">
        <v>20</v>
      </c>
      <c r="D35" s="282" t="s">
        <v>20</v>
      </c>
      <c r="E35" s="282" t="s">
        <v>97</v>
      </c>
      <c r="F35" s="282" t="s">
        <v>14</v>
      </c>
      <c r="G35" s="282" t="s">
        <v>10</v>
      </c>
      <c r="H35" s="282" t="s">
        <v>11</v>
      </c>
      <c r="I35" s="286" t="s">
        <v>100</v>
      </c>
      <c r="J35" s="299">
        <v>5755050</v>
      </c>
      <c r="K35" s="299">
        <v>690000</v>
      </c>
      <c r="L35" s="299">
        <v>690000</v>
      </c>
      <c r="M35" s="299">
        <v>690000</v>
      </c>
      <c r="N35" s="475"/>
    </row>
    <row r="36" spans="1:14" s="280" customFormat="1" ht="18.75">
      <c r="A36" s="397" t="s">
        <v>32</v>
      </c>
      <c r="B36" s="282" t="s">
        <v>5</v>
      </c>
      <c r="C36" s="282" t="s">
        <v>20</v>
      </c>
      <c r="D36" s="282" t="s">
        <v>20</v>
      </c>
      <c r="E36" s="282" t="s">
        <v>22</v>
      </c>
      <c r="F36" s="282" t="s">
        <v>48</v>
      </c>
      <c r="G36" s="282" t="s">
        <v>10</v>
      </c>
      <c r="H36" s="282" t="s">
        <v>11</v>
      </c>
      <c r="I36" s="286" t="s">
        <v>109</v>
      </c>
      <c r="J36" s="297">
        <f>J37</f>
        <v>3379950</v>
      </c>
      <c r="K36" s="297">
        <f>K37</f>
        <v>6860000</v>
      </c>
      <c r="L36" s="488">
        <f>L37</f>
        <v>6860000</v>
      </c>
      <c r="M36" s="484">
        <f>M37</f>
        <v>6860000</v>
      </c>
    </row>
    <row r="37" spans="1:14" s="291" customFormat="1" ht="37.5">
      <c r="A37" s="397" t="s">
        <v>32</v>
      </c>
      <c r="B37" s="282" t="s">
        <v>5</v>
      </c>
      <c r="C37" s="282" t="s">
        <v>20</v>
      </c>
      <c r="D37" s="282" t="s">
        <v>20</v>
      </c>
      <c r="E37" s="282" t="s">
        <v>98</v>
      </c>
      <c r="F37" s="282" t="s">
        <v>14</v>
      </c>
      <c r="G37" s="282" t="s">
        <v>10</v>
      </c>
      <c r="H37" s="282" t="s">
        <v>11</v>
      </c>
      <c r="I37" s="286" t="s">
        <v>101</v>
      </c>
      <c r="J37" s="297">
        <v>3379950</v>
      </c>
      <c r="K37" s="300">
        <v>6860000</v>
      </c>
      <c r="L37" s="300">
        <v>6860000</v>
      </c>
      <c r="M37" s="485">
        <v>6860000</v>
      </c>
    </row>
    <row r="38" spans="1:14" s="283" customFormat="1" ht="18.75">
      <c r="A38" s="459" t="s">
        <v>295</v>
      </c>
      <c r="B38" s="460" t="s">
        <v>47</v>
      </c>
      <c r="C38" s="460" t="s">
        <v>6</v>
      </c>
      <c r="D38" s="460" t="s">
        <v>48</v>
      </c>
      <c r="E38" s="460" t="s">
        <v>32</v>
      </c>
      <c r="F38" s="460" t="s">
        <v>48</v>
      </c>
      <c r="G38" s="460" t="s">
        <v>10</v>
      </c>
      <c r="H38" s="460" t="s">
        <v>32</v>
      </c>
      <c r="I38" s="461" t="s">
        <v>314</v>
      </c>
      <c r="J38" s="462">
        <f t="shared" ref="J38:M39" si="1">J39</f>
        <v>50000</v>
      </c>
      <c r="K38" s="462">
        <f t="shared" si="1"/>
        <v>50000</v>
      </c>
      <c r="L38" s="503">
        <f t="shared" si="1"/>
        <v>50000</v>
      </c>
      <c r="M38" s="498">
        <f t="shared" si="1"/>
        <v>50000</v>
      </c>
    </row>
    <row r="39" spans="1:14" s="287" customFormat="1" ht="56.25">
      <c r="A39" s="397" t="s">
        <v>295</v>
      </c>
      <c r="B39" s="282" t="s">
        <v>47</v>
      </c>
      <c r="C39" s="282" t="s">
        <v>6</v>
      </c>
      <c r="D39" s="282" t="s">
        <v>7</v>
      </c>
      <c r="E39" s="282" t="s">
        <v>32</v>
      </c>
      <c r="F39" s="282" t="s">
        <v>9</v>
      </c>
      <c r="G39" s="282" t="s">
        <v>10</v>
      </c>
      <c r="H39" s="282" t="s">
        <v>11</v>
      </c>
      <c r="I39" s="286" t="s">
        <v>55</v>
      </c>
      <c r="J39" s="297">
        <f t="shared" si="1"/>
        <v>50000</v>
      </c>
      <c r="K39" s="297">
        <f t="shared" si="1"/>
        <v>50000</v>
      </c>
      <c r="L39" s="488">
        <f t="shared" si="1"/>
        <v>50000</v>
      </c>
      <c r="M39" s="484">
        <f t="shared" si="1"/>
        <v>50000</v>
      </c>
    </row>
    <row r="40" spans="1:14" s="280" customFormat="1" ht="75">
      <c r="A40" s="397" t="s">
        <v>295</v>
      </c>
      <c r="B40" s="282" t="s">
        <v>47</v>
      </c>
      <c r="C40" s="282" t="s">
        <v>6</v>
      </c>
      <c r="D40" s="282" t="s">
        <v>7</v>
      </c>
      <c r="E40" s="282" t="s">
        <v>8</v>
      </c>
      <c r="F40" s="282" t="s">
        <v>9</v>
      </c>
      <c r="G40" s="282" t="s">
        <v>10</v>
      </c>
      <c r="H40" s="282" t="s">
        <v>11</v>
      </c>
      <c r="I40" s="286" t="s">
        <v>313</v>
      </c>
      <c r="J40" s="299">
        <v>50000</v>
      </c>
      <c r="K40" s="299">
        <v>50000</v>
      </c>
      <c r="L40" s="299">
        <v>50000</v>
      </c>
      <c r="M40" s="487">
        <v>50000</v>
      </c>
    </row>
    <row r="41" spans="1:14" s="283" customFormat="1" ht="56.25">
      <c r="A41" s="459" t="s">
        <v>295</v>
      </c>
      <c r="B41" s="460" t="s">
        <v>47</v>
      </c>
      <c r="C41" s="460" t="s">
        <v>12</v>
      </c>
      <c r="D41" s="460" t="s">
        <v>48</v>
      </c>
      <c r="E41" s="460" t="s">
        <v>32</v>
      </c>
      <c r="F41" s="460" t="s">
        <v>48</v>
      </c>
      <c r="G41" s="460" t="s">
        <v>10</v>
      </c>
      <c r="H41" s="460" t="s">
        <v>32</v>
      </c>
      <c r="I41" s="461" t="s">
        <v>110</v>
      </c>
      <c r="J41" s="462">
        <f>J42+J48</f>
        <v>626900</v>
      </c>
      <c r="K41" s="462">
        <f>K42+K48+K45</f>
        <v>631400</v>
      </c>
      <c r="L41" s="503">
        <f t="shared" ref="L41:M41" si="2">L42+L48+L45</f>
        <v>631400</v>
      </c>
      <c r="M41" s="498">
        <f t="shared" si="2"/>
        <v>631400</v>
      </c>
    </row>
    <row r="42" spans="1:14" s="287" customFormat="1" ht="93.75">
      <c r="A42" s="397" t="s">
        <v>295</v>
      </c>
      <c r="B42" s="282" t="s">
        <v>47</v>
      </c>
      <c r="C42" s="282" t="s">
        <v>12</v>
      </c>
      <c r="D42" s="282" t="s">
        <v>13</v>
      </c>
      <c r="E42" s="282" t="s">
        <v>32</v>
      </c>
      <c r="F42" s="282" t="s">
        <v>48</v>
      </c>
      <c r="G42" s="282" t="s">
        <v>10</v>
      </c>
      <c r="H42" s="282" t="s">
        <v>15</v>
      </c>
      <c r="I42" s="286" t="s">
        <v>312</v>
      </c>
      <c r="J42" s="297">
        <f>J43</f>
        <v>554900</v>
      </c>
      <c r="K42" s="297">
        <f>K43</f>
        <v>554900</v>
      </c>
      <c r="L42" s="488">
        <f>L43</f>
        <v>554900</v>
      </c>
      <c r="M42" s="484">
        <f>M43</f>
        <v>554900</v>
      </c>
    </row>
    <row r="43" spans="1:14" s="280" customFormat="1" ht="93.75">
      <c r="A43" s="397" t="s">
        <v>295</v>
      </c>
      <c r="B43" s="282" t="s">
        <v>47</v>
      </c>
      <c r="C43" s="282" t="s">
        <v>12</v>
      </c>
      <c r="D43" s="282" t="s">
        <v>13</v>
      </c>
      <c r="E43" s="282" t="s">
        <v>31</v>
      </c>
      <c r="F43" s="282" t="s">
        <v>48</v>
      </c>
      <c r="G43" s="282" t="s">
        <v>10</v>
      </c>
      <c r="H43" s="282" t="s">
        <v>15</v>
      </c>
      <c r="I43" s="286" t="s">
        <v>311</v>
      </c>
      <c r="J43" s="299">
        <f>J44</f>
        <v>554900</v>
      </c>
      <c r="K43" s="299">
        <f t="shared" ref="K43:M43" si="3">K44</f>
        <v>554900</v>
      </c>
      <c r="L43" s="299">
        <f t="shared" si="3"/>
        <v>554900</v>
      </c>
      <c r="M43" s="382">
        <f t="shared" si="3"/>
        <v>554900</v>
      </c>
    </row>
    <row r="44" spans="1:14" s="291" customFormat="1" ht="74.25" customHeight="1">
      <c r="A44" s="397" t="s">
        <v>295</v>
      </c>
      <c r="B44" s="282" t="s">
        <v>47</v>
      </c>
      <c r="C44" s="282" t="s">
        <v>12</v>
      </c>
      <c r="D44" s="282" t="s">
        <v>13</v>
      </c>
      <c r="E44" s="282" t="s">
        <v>16</v>
      </c>
      <c r="F44" s="282" t="s">
        <v>14</v>
      </c>
      <c r="G44" s="282" t="s">
        <v>10</v>
      </c>
      <c r="H44" s="282" t="s">
        <v>15</v>
      </c>
      <c r="I44" s="286" t="s">
        <v>310</v>
      </c>
      <c r="J44" s="299">
        <v>554900</v>
      </c>
      <c r="K44" s="299">
        <v>554900</v>
      </c>
      <c r="L44" s="299">
        <v>554900</v>
      </c>
      <c r="M44" s="382">
        <v>554900</v>
      </c>
    </row>
    <row r="45" spans="1:14" ht="56.25">
      <c r="A45" s="397" t="s">
        <v>32</v>
      </c>
      <c r="B45" s="282" t="s">
        <v>47</v>
      </c>
      <c r="C45" s="282" t="s">
        <v>12</v>
      </c>
      <c r="D45" s="282" t="s">
        <v>13</v>
      </c>
      <c r="E45" s="282" t="s">
        <v>372</v>
      </c>
      <c r="F45" s="282" t="s">
        <v>48</v>
      </c>
      <c r="G45" s="282" t="s">
        <v>10</v>
      </c>
      <c r="H45" s="282" t="s">
        <v>15</v>
      </c>
      <c r="I45" s="451" t="s">
        <v>373</v>
      </c>
      <c r="J45" s="299">
        <f>J46</f>
        <v>4500</v>
      </c>
      <c r="K45" s="373">
        <f>K46+K52</f>
        <v>4500</v>
      </c>
      <c r="L45" s="453">
        <f>L46+L52</f>
        <v>4500</v>
      </c>
      <c r="M45" s="452">
        <f>M46+M52</f>
        <v>4500</v>
      </c>
    </row>
    <row r="46" spans="1:14" s="287" customFormat="1" ht="56.25">
      <c r="A46" s="397" t="s">
        <v>32</v>
      </c>
      <c r="B46" s="282" t="s">
        <v>47</v>
      </c>
      <c r="C46" s="282" t="s">
        <v>12</v>
      </c>
      <c r="D46" s="282" t="s">
        <v>13</v>
      </c>
      <c r="E46" s="282" t="s">
        <v>374</v>
      </c>
      <c r="F46" s="282" t="s">
        <v>48</v>
      </c>
      <c r="G46" s="282" t="s">
        <v>10</v>
      </c>
      <c r="H46" s="282" t="s">
        <v>15</v>
      </c>
      <c r="I46" s="450" t="s">
        <v>375</v>
      </c>
      <c r="J46" s="299">
        <f>J47</f>
        <v>4500</v>
      </c>
      <c r="K46" s="373">
        <f>K47</f>
        <v>4500</v>
      </c>
      <c r="L46" s="453">
        <f>L47</f>
        <v>4500</v>
      </c>
      <c r="M46" s="452">
        <f>M47</f>
        <v>4500</v>
      </c>
    </row>
    <row r="47" spans="1:14" s="280" customFormat="1" ht="93.75">
      <c r="A47" s="397" t="s">
        <v>32</v>
      </c>
      <c r="B47" s="282" t="s">
        <v>47</v>
      </c>
      <c r="C47" s="282" t="s">
        <v>12</v>
      </c>
      <c r="D47" s="282" t="s">
        <v>13</v>
      </c>
      <c r="E47" s="282" t="s">
        <v>210</v>
      </c>
      <c r="F47" s="282" t="s">
        <v>48</v>
      </c>
      <c r="G47" s="282" t="s">
        <v>10</v>
      </c>
      <c r="H47" s="282" t="s">
        <v>15</v>
      </c>
      <c r="I47" s="286" t="s">
        <v>209</v>
      </c>
      <c r="J47" s="299">
        <v>4500</v>
      </c>
      <c r="K47" s="370">
        <v>4500</v>
      </c>
      <c r="L47" s="370">
        <v>4500</v>
      </c>
      <c r="M47" s="384">
        <v>4500</v>
      </c>
    </row>
    <row r="48" spans="1:14" s="287" customFormat="1" ht="93.75">
      <c r="A48" s="397" t="s">
        <v>295</v>
      </c>
      <c r="B48" s="282" t="s">
        <v>47</v>
      </c>
      <c r="C48" s="282" t="s">
        <v>12</v>
      </c>
      <c r="D48" s="282" t="s">
        <v>17</v>
      </c>
      <c r="E48" s="282" t="s">
        <v>32</v>
      </c>
      <c r="F48" s="282" t="s">
        <v>48</v>
      </c>
      <c r="G48" s="282" t="s">
        <v>10</v>
      </c>
      <c r="H48" s="282" t="s">
        <v>15</v>
      </c>
      <c r="I48" s="286" t="s">
        <v>309</v>
      </c>
      <c r="J48" s="299">
        <f t="shared" ref="J48:M49" si="4">J49</f>
        <v>72000</v>
      </c>
      <c r="K48" s="373">
        <f t="shared" si="4"/>
        <v>72000</v>
      </c>
      <c r="L48" s="453">
        <f t="shared" si="4"/>
        <v>72000</v>
      </c>
      <c r="M48" s="452">
        <f t="shared" si="4"/>
        <v>72000</v>
      </c>
    </row>
    <row r="49" spans="1:13" s="280" customFormat="1" ht="93.75">
      <c r="A49" s="397" t="s">
        <v>295</v>
      </c>
      <c r="B49" s="282" t="s">
        <v>47</v>
      </c>
      <c r="C49" s="282" t="s">
        <v>12</v>
      </c>
      <c r="D49" s="282" t="s">
        <v>17</v>
      </c>
      <c r="E49" s="282" t="s">
        <v>22</v>
      </c>
      <c r="F49" s="282" t="s">
        <v>48</v>
      </c>
      <c r="G49" s="282" t="s">
        <v>10</v>
      </c>
      <c r="H49" s="282" t="s">
        <v>15</v>
      </c>
      <c r="I49" s="286" t="s">
        <v>308</v>
      </c>
      <c r="J49" s="299">
        <f t="shared" si="4"/>
        <v>72000</v>
      </c>
      <c r="K49" s="299">
        <f t="shared" si="4"/>
        <v>72000</v>
      </c>
      <c r="L49" s="299">
        <f t="shared" si="4"/>
        <v>72000</v>
      </c>
      <c r="M49" s="382">
        <f t="shared" si="4"/>
        <v>72000</v>
      </c>
    </row>
    <row r="50" spans="1:13" s="291" customFormat="1" ht="81" customHeight="1" thickBot="1">
      <c r="A50" s="397" t="s">
        <v>295</v>
      </c>
      <c r="B50" s="282" t="s">
        <v>47</v>
      </c>
      <c r="C50" s="282" t="s">
        <v>12</v>
      </c>
      <c r="D50" s="282" t="s">
        <v>17</v>
      </c>
      <c r="E50" s="282" t="s">
        <v>18</v>
      </c>
      <c r="F50" s="282" t="s">
        <v>14</v>
      </c>
      <c r="G50" s="282" t="s">
        <v>10</v>
      </c>
      <c r="H50" s="282" t="s">
        <v>15</v>
      </c>
      <c r="I50" s="286" t="s">
        <v>307</v>
      </c>
      <c r="J50" s="299">
        <v>72000</v>
      </c>
      <c r="K50" s="299">
        <v>72000</v>
      </c>
      <c r="L50" s="299">
        <v>72000</v>
      </c>
      <c r="M50" s="382">
        <v>72000</v>
      </c>
    </row>
    <row r="51" spans="1:13" s="283" customFormat="1" ht="0.75" hidden="1" customHeight="1" thickBot="1">
      <c r="A51" s="396" t="s">
        <v>32</v>
      </c>
      <c r="B51" s="196" t="s">
        <v>5</v>
      </c>
      <c r="C51" s="196" t="s">
        <v>125</v>
      </c>
      <c r="D51" s="196" t="s">
        <v>48</v>
      </c>
      <c r="E51" s="196" t="s">
        <v>32</v>
      </c>
      <c r="F51" s="196" t="s">
        <v>48</v>
      </c>
      <c r="G51" s="196" t="s">
        <v>10</v>
      </c>
      <c r="H51" s="196" t="s">
        <v>32</v>
      </c>
      <c r="I51" s="298" t="s">
        <v>306</v>
      </c>
      <c r="J51" s="374">
        <f>J52+J55</f>
        <v>0</v>
      </c>
      <c r="K51" s="374">
        <f>K52+K55</f>
        <v>0</v>
      </c>
      <c r="L51" s="381">
        <f>L52+L55</f>
        <v>0</v>
      </c>
      <c r="M51" s="381">
        <f>M52+M55</f>
        <v>0</v>
      </c>
    </row>
    <row r="52" spans="1:13" s="287" customFormat="1" ht="6.75" hidden="1" customHeight="1" thickBot="1">
      <c r="A52" s="397" t="s">
        <v>32</v>
      </c>
      <c r="B52" s="282" t="s">
        <v>5</v>
      </c>
      <c r="C52" s="282" t="s">
        <v>125</v>
      </c>
      <c r="D52" s="282" t="s">
        <v>9</v>
      </c>
      <c r="E52" s="282" t="s">
        <v>32</v>
      </c>
      <c r="F52" s="282" t="s">
        <v>48</v>
      </c>
      <c r="G52" s="282" t="s">
        <v>10</v>
      </c>
      <c r="H52" s="282" t="s">
        <v>214</v>
      </c>
      <c r="I52" s="286" t="s">
        <v>305</v>
      </c>
      <c r="J52" s="373">
        <f t="shared" ref="J52:M53" si="5">J53</f>
        <v>0</v>
      </c>
      <c r="K52" s="373">
        <f t="shared" si="5"/>
        <v>0</v>
      </c>
      <c r="L52" s="383">
        <f t="shared" si="5"/>
        <v>0</v>
      </c>
      <c r="M52" s="383">
        <f t="shared" si="5"/>
        <v>0</v>
      </c>
    </row>
    <row r="53" spans="1:13" s="280" customFormat="1" ht="19.5" hidden="1" thickBot="1">
      <c r="A53" s="397" t="s">
        <v>32</v>
      </c>
      <c r="B53" s="282" t="s">
        <v>5</v>
      </c>
      <c r="C53" s="282" t="s">
        <v>125</v>
      </c>
      <c r="D53" s="282" t="s">
        <v>9</v>
      </c>
      <c r="E53" s="282" t="s">
        <v>301</v>
      </c>
      <c r="F53" s="282" t="s">
        <v>48</v>
      </c>
      <c r="G53" s="282" t="s">
        <v>10</v>
      </c>
      <c r="H53" s="282" t="s">
        <v>214</v>
      </c>
      <c r="I53" s="286" t="s">
        <v>304</v>
      </c>
      <c r="J53" s="370">
        <f t="shared" si="5"/>
        <v>0</v>
      </c>
      <c r="K53" s="370">
        <f t="shared" si="5"/>
        <v>0</v>
      </c>
      <c r="L53" s="384">
        <f t="shared" si="5"/>
        <v>0</v>
      </c>
      <c r="M53" s="384">
        <f t="shared" si="5"/>
        <v>0</v>
      </c>
    </row>
    <row r="54" spans="1:13" s="280" customFormat="1" ht="38.25" hidden="1" thickBot="1">
      <c r="A54" s="397" t="s">
        <v>32</v>
      </c>
      <c r="B54" s="282" t="s">
        <v>5</v>
      </c>
      <c r="C54" s="282" t="s">
        <v>125</v>
      </c>
      <c r="D54" s="282" t="s">
        <v>9</v>
      </c>
      <c r="E54" s="282" t="s">
        <v>213</v>
      </c>
      <c r="F54" s="282" t="s">
        <v>14</v>
      </c>
      <c r="G54" s="282" t="s">
        <v>10</v>
      </c>
      <c r="H54" s="282" t="s">
        <v>214</v>
      </c>
      <c r="I54" s="286" t="s">
        <v>303</v>
      </c>
      <c r="J54" s="370"/>
      <c r="K54" s="363"/>
      <c r="L54" s="380"/>
      <c r="M54" s="380"/>
    </row>
    <row r="55" spans="1:13" s="280" customFormat="1" ht="19.5" hidden="1" thickBot="1">
      <c r="A55" s="397" t="s">
        <v>32</v>
      </c>
      <c r="B55" s="282" t="s">
        <v>5</v>
      </c>
      <c r="C55" s="282" t="s">
        <v>125</v>
      </c>
      <c r="D55" s="282" t="s">
        <v>19</v>
      </c>
      <c r="E55" s="282" t="s">
        <v>32</v>
      </c>
      <c r="F55" s="282" t="s">
        <v>48</v>
      </c>
      <c r="G55" s="282" t="s">
        <v>10</v>
      </c>
      <c r="H55" s="282" t="s">
        <v>214</v>
      </c>
      <c r="I55" s="286" t="s">
        <v>302</v>
      </c>
      <c r="J55" s="370">
        <f t="shared" ref="J55:M56" si="6">J56</f>
        <v>0</v>
      </c>
      <c r="K55" s="370">
        <f t="shared" si="6"/>
        <v>0</v>
      </c>
      <c r="L55" s="384">
        <f t="shared" si="6"/>
        <v>0</v>
      </c>
      <c r="M55" s="384">
        <f t="shared" si="6"/>
        <v>0</v>
      </c>
    </row>
    <row r="56" spans="1:13" s="280" customFormat="1" ht="19.5" hidden="1" thickBot="1">
      <c r="A56" s="397" t="s">
        <v>32</v>
      </c>
      <c r="B56" s="282" t="s">
        <v>5</v>
      </c>
      <c r="C56" s="282" t="s">
        <v>125</v>
      </c>
      <c r="D56" s="282" t="s">
        <v>19</v>
      </c>
      <c r="E56" s="282" t="s">
        <v>301</v>
      </c>
      <c r="F56" s="282" t="s">
        <v>48</v>
      </c>
      <c r="G56" s="282" t="s">
        <v>10</v>
      </c>
      <c r="H56" s="282" t="s">
        <v>214</v>
      </c>
      <c r="I56" s="286" t="s">
        <v>300</v>
      </c>
      <c r="J56" s="370">
        <f t="shared" si="6"/>
        <v>0</v>
      </c>
      <c r="K56" s="370">
        <f t="shared" si="6"/>
        <v>0</v>
      </c>
      <c r="L56" s="384">
        <f t="shared" si="6"/>
        <v>0</v>
      </c>
      <c r="M56" s="384">
        <f t="shared" si="6"/>
        <v>0</v>
      </c>
    </row>
    <row r="57" spans="1:13" s="280" customFormat="1" ht="19.5" hidden="1" thickBot="1">
      <c r="A57" s="397" t="s">
        <v>32</v>
      </c>
      <c r="B57" s="282" t="s">
        <v>5</v>
      </c>
      <c r="C57" s="282" t="s">
        <v>125</v>
      </c>
      <c r="D57" s="282" t="s">
        <v>19</v>
      </c>
      <c r="E57" s="282" t="s">
        <v>213</v>
      </c>
      <c r="F57" s="282" t="s">
        <v>14</v>
      </c>
      <c r="G57" s="282" t="s">
        <v>10</v>
      </c>
      <c r="H57" s="282" t="s">
        <v>214</v>
      </c>
      <c r="I57" s="286" t="s">
        <v>215</v>
      </c>
      <c r="J57" s="370"/>
      <c r="K57" s="363"/>
      <c r="L57" s="380"/>
      <c r="M57" s="380"/>
    </row>
    <row r="58" spans="1:13" s="283" customFormat="1" ht="38.25" hidden="1" thickBot="1">
      <c r="A58" s="396" t="s">
        <v>295</v>
      </c>
      <c r="B58" s="196" t="s">
        <v>47</v>
      </c>
      <c r="C58" s="196" t="s">
        <v>217</v>
      </c>
      <c r="D58" s="196" t="s">
        <v>48</v>
      </c>
      <c r="E58" s="196" t="s">
        <v>32</v>
      </c>
      <c r="F58" s="196" t="s">
        <v>48</v>
      </c>
      <c r="G58" s="196" t="s">
        <v>10</v>
      </c>
      <c r="H58" s="196" t="s">
        <v>32</v>
      </c>
      <c r="I58" s="296" t="s">
        <v>299</v>
      </c>
      <c r="J58" s="372">
        <f t="shared" ref="J58:M60" si="7">J59</f>
        <v>0</v>
      </c>
      <c r="K58" s="372">
        <f t="shared" si="7"/>
        <v>0</v>
      </c>
      <c r="L58" s="385">
        <f t="shared" si="7"/>
        <v>0</v>
      </c>
      <c r="M58" s="385">
        <f t="shared" si="7"/>
        <v>0</v>
      </c>
    </row>
    <row r="59" spans="1:13" s="287" customFormat="1" ht="75.75" hidden="1" thickBot="1">
      <c r="A59" s="397" t="s">
        <v>295</v>
      </c>
      <c r="B59" s="282" t="s">
        <v>47</v>
      </c>
      <c r="C59" s="282" t="s">
        <v>217</v>
      </c>
      <c r="D59" s="282" t="s">
        <v>19</v>
      </c>
      <c r="E59" s="282" t="s">
        <v>32</v>
      </c>
      <c r="F59" s="282" t="s">
        <v>48</v>
      </c>
      <c r="G59" s="282" t="s">
        <v>10</v>
      </c>
      <c r="H59" s="282" t="s">
        <v>32</v>
      </c>
      <c r="I59" s="286" t="s">
        <v>298</v>
      </c>
      <c r="J59" s="371">
        <f t="shared" si="7"/>
        <v>0</v>
      </c>
      <c r="K59" s="371">
        <f t="shared" si="7"/>
        <v>0</v>
      </c>
      <c r="L59" s="386">
        <f t="shared" si="7"/>
        <v>0</v>
      </c>
      <c r="M59" s="386">
        <f t="shared" si="7"/>
        <v>0</v>
      </c>
    </row>
    <row r="60" spans="1:13" s="287" customFormat="1" ht="94.5" hidden="1" thickBot="1">
      <c r="A60" s="397" t="s">
        <v>295</v>
      </c>
      <c r="B60" s="282" t="s">
        <v>47</v>
      </c>
      <c r="C60" s="282" t="s">
        <v>217</v>
      </c>
      <c r="D60" s="282" t="s">
        <v>19</v>
      </c>
      <c r="E60" s="282" t="s">
        <v>24</v>
      </c>
      <c r="F60" s="282" t="s">
        <v>14</v>
      </c>
      <c r="G60" s="282" t="s">
        <v>10</v>
      </c>
      <c r="H60" s="282" t="s">
        <v>219</v>
      </c>
      <c r="I60" s="286" t="s">
        <v>297</v>
      </c>
      <c r="J60" s="370">
        <f t="shared" si="7"/>
        <v>0</v>
      </c>
      <c r="K60" s="370">
        <f t="shared" si="7"/>
        <v>0</v>
      </c>
      <c r="L60" s="384">
        <f t="shared" si="7"/>
        <v>0</v>
      </c>
      <c r="M60" s="384">
        <f t="shared" si="7"/>
        <v>0</v>
      </c>
    </row>
    <row r="61" spans="1:13" s="280" customFormat="1" ht="94.5" hidden="1" thickBot="1">
      <c r="A61" s="397" t="s">
        <v>295</v>
      </c>
      <c r="B61" s="282" t="s">
        <v>47</v>
      </c>
      <c r="C61" s="282" t="s">
        <v>217</v>
      </c>
      <c r="D61" s="282" t="s">
        <v>19</v>
      </c>
      <c r="E61" s="282" t="s">
        <v>218</v>
      </c>
      <c r="F61" s="282" t="s">
        <v>14</v>
      </c>
      <c r="G61" s="282" t="s">
        <v>10</v>
      </c>
      <c r="H61" s="282" t="s">
        <v>219</v>
      </c>
      <c r="I61" s="286" t="s">
        <v>216</v>
      </c>
      <c r="J61" s="370"/>
      <c r="K61" s="363"/>
      <c r="L61" s="380"/>
      <c r="M61" s="380"/>
    </row>
    <row r="62" spans="1:13" s="280" customFormat="1" ht="19.5" hidden="1" thickBot="1">
      <c r="A62" s="399" t="s">
        <v>295</v>
      </c>
      <c r="B62" s="295" t="s">
        <v>26</v>
      </c>
      <c r="C62" s="295" t="s">
        <v>19</v>
      </c>
      <c r="D62" s="295" t="s">
        <v>9</v>
      </c>
      <c r="E62" s="295" t="s">
        <v>31</v>
      </c>
      <c r="F62" s="295" t="s">
        <v>48</v>
      </c>
      <c r="G62" s="295" t="s">
        <v>10</v>
      </c>
      <c r="H62" s="295" t="s">
        <v>28</v>
      </c>
      <c r="I62" s="294"/>
      <c r="J62" s="369"/>
      <c r="K62" s="363"/>
      <c r="L62" s="380"/>
      <c r="M62" s="380"/>
    </row>
    <row r="63" spans="1:13" s="291" customFormat="1" ht="19.5" hidden="1" thickBot="1">
      <c r="A63" s="400" t="s">
        <v>295</v>
      </c>
      <c r="B63" s="293" t="s">
        <v>26</v>
      </c>
      <c r="C63" s="293" t="s">
        <v>19</v>
      </c>
      <c r="D63" s="293" t="s">
        <v>9</v>
      </c>
      <c r="E63" s="293" t="s">
        <v>31</v>
      </c>
      <c r="F63" s="293" t="s">
        <v>19</v>
      </c>
      <c r="G63" s="293" t="s">
        <v>10</v>
      </c>
      <c r="H63" s="293" t="s">
        <v>28</v>
      </c>
      <c r="I63" s="292"/>
      <c r="J63" s="368"/>
      <c r="K63" s="367"/>
      <c r="L63" s="423"/>
      <c r="M63" s="423"/>
    </row>
    <row r="64" spans="1:13" s="289" customFormat="1" ht="19.5" thickBot="1">
      <c r="A64" s="401" t="s">
        <v>295</v>
      </c>
      <c r="B64" s="290" t="s">
        <v>26</v>
      </c>
      <c r="C64" s="290" t="s">
        <v>48</v>
      </c>
      <c r="D64" s="290" t="s">
        <v>48</v>
      </c>
      <c r="E64" s="290" t="s">
        <v>32</v>
      </c>
      <c r="F64" s="290" t="s">
        <v>48</v>
      </c>
      <c r="G64" s="290" t="s">
        <v>10</v>
      </c>
      <c r="H64" s="290" t="s">
        <v>32</v>
      </c>
      <c r="I64" s="430" t="s">
        <v>296</v>
      </c>
      <c r="J64" s="429">
        <f>J65+J72+J69+J74</f>
        <v>3551180.0700000003</v>
      </c>
      <c r="K64" s="507">
        <f>K65</f>
        <v>939143.46</v>
      </c>
      <c r="L64" s="507">
        <f t="shared" ref="L64:M64" si="8">L65</f>
        <v>792973.57</v>
      </c>
      <c r="M64" s="507">
        <f t="shared" si="8"/>
        <v>800236.57</v>
      </c>
    </row>
    <row r="65" spans="1:13" s="283" customFormat="1" ht="37.5">
      <c r="A65" s="463" t="s">
        <v>295</v>
      </c>
      <c r="B65" s="464" t="s">
        <v>26</v>
      </c>
      <c r="C65" s="464" t="s">
        <v>19</v>
      </c>
      <c r="D65" s="464" t="s">
        <v>48</v>
      </c>
      <c r="E65" s="464" t="s">
        <v>32</v>
      </c>
      <c r="F65" s="464" t="s">
        <v>48</v>
      </c>
      <c r="G65" s="464" t="s">
        <v>10</v>
      </c>
      <c r="H65" s="464" t="s">
        <v>32</v>
      </c>
      <c r="I65" s="465" t="s">
        <v>294</v>
      </c>
      <c r="J65" s="473">
        <f t="shared" ref="J65:M67" si="9">J66</f>
        <v>741784.46</v>
      </c>
      <c r="K65" s="473">
        <f>K66+K72</f>
        <v>939143.46</v>
      </c>
      <c r="L65" s="473">
        <f t="shared" ref="L65:M65" si="10">L66+L72</f>
        <v>792973.57</v>
      </c>
      <c r="M65" s="473">
        <f t="shared" si="10"/>
        <v>800236.57</v>
      </c>
    </row>
    <row r="66" spans="1:13" s="287" customFormat="1" ht="18.75">
      <c r="A66" s="454" t="s">
        <v>32</v>
      </c>
      <c r="B66" s="455" t="s">
        <v>26</v>
      </c>
      <c r="C66" s="455" t="s">
        <v>19</v>
      </c>
      <c r="D66" s="455" t="s">
        <v>14</v>
      </c>
      <c r="E66" s="455" t="s">
        <v>32</v>
      </c>
      <c r="F66" s="455" t="s">
        <v>48</v>
      </c>
      <c r="G66" s="455" t="s">
        <v>10</v>
      </c>
      <c r="H66" s="455" t="s">
        <v>28</v>
      </c>
      <c r="I66" s="472" t="s">
        <v>293</v>
      </c>
      <c r="J66" s="469">
        <f t="shared" si="9"/>
        <v>741784.46</v>
      </c>
      <c r="K66" s="469">
        <f t="shared" si="9"/>
        <v>741784.46</v>
      </c>
      <c r="L66" s="501">
        <f t="shared" si="9"/>
        <v>593427.56999999995</v>
      </c>
      <c r="M66" s="494">
        <f t="shared" si="9"/>
        <v>593427.56999999995</v>
      </c>
    </row>
    <row r="67" spans="1:13" s="288" customFormat="1" ht="18.75">
      <c r="A67" s="402" t="s">
        <v>32</v>
      </c>
      <c r="B67" s="366" t="s">
        <v>26</v>
      </c>
      <c r="C67" s="366" t="s">
        <v>19</v>
      </c>
      <c r="D67" s="366" t="s">
        <v>349</v>
      </c>
      <c r="E67" s="366" t="s">
        <v>27</v>
      </c>
      <c r="F67" s="366" t="s">
        <v>48</v>
      </c>
      <c r="G67" s="366" t="s">
        <v>10</v>
      </c>
      <c r="H67" s="366" t="s">
        <v>28</v>
      </c>
      <c r="I67" s="365" t="s">
        <v>292</v>
      </c>
      <c r="J67" s="285">
        <f t="shared" si="9"/>
        <v>741784.46</v>
      </c>
      <c r="K67" s="285">
        <f t="shared" si="9"/>
        <v>741784.46</v>
      </c>
      <c r="L67" s="506">
        <f t="shared" si="9"/>
        <v>593427.56999999995</v>
      </c>
      <c r="M67" s="504">
        <f t="shared" si="9"/>
        <v>593427.56999999995</v>
      </c>
    </row>
    <row r="68" spans="1:13" s="288" customFormat="1" ht="36.75" customHeight="1">
      <c r="A68" s="402" t="s">
        <v>32</v>
      </c>
      <c r="B68" s="366" t="s">
        <v>26</v>
      </c>
      <c r="C68" s="366" t="s">
        <v>19</v>
      </c>
      <c r="D68" s="366" t="s">
        <v>349</v>
      </c>
      <c r="E68" s="366" t="s">
        <v>27</v>
      </c>
      <c r="F68" s="366" t="s">
        <v>14</v>
      </c>
      <c r="G68" s="366" t="s">
        <v>10</v>
      </c>
      <c r="H68" s="366" t="s">
        <v>28</v>
      </c>
      <c r="I68" s="365" t="s">
        <v>86</v>
      </c>
      <c r="J68" s="285">
        <v>741784.46</v>
      </c>
      <c r="K68" s="285">
        <v>741784.46</v>
      </c>
      <c r="L68" s="506">
        <v>593427.56999999995</v>
      </c>
      <c r="M68" s="504">
        <v>593427.56999999995</v>
      </c>
    </row>
    <row r="69" spans="1:13" s="283" customFormat="1" ht="37.5" hidden="1">
      <c r="A69" s="395" t="s">
        <v>32</v>
      </c>
      <c r="B69" s="284" t="s">
        <v>26</v>
      </c>
      <c r="C69" s="284" t="s">
        <v>19</v>
      </c>
      <c r="D69" s="284" t="s">
        <v>348</v>
      </c>
      <c r="E69" s="284" t="s">
        <v>32</v>
      </c>
      <c r="F69" s="284" t="s">
        <v>48</v>
      </c>
      <c r="G69" s="284" t="s">
        <v>10</v>
      </c>
      <c r="H69" s="284" t="s">
        <v>28</v>
      </c>
      <c r="I69" s="427" t="s">
        <v>353</v>
      </c>
      <c r="J69" s="428">
        <f>J70</f>
        <v>2007190.82</v>
      </c>
      <c r="K69" s="428">
        <f t="shared" ref="K69:M70" si="11">K70</f>
        <v>0</v>
      </c>
      <c r="L69" s="506">
        <f t="shared" si="11"/>
        <v>0</v>
      </c>
      <c r="M69" s="504">
        <f t="shared" si="11"/>
        <v>0</v>
      </c>
    </row>
    <row r="70" spans="1:13" ht="18.75" hidden="1">
      <c r="A70" s="424" t="s">
        <v>32</v>
      </c>
      <c r="B70" s="425" t="s">
        <v>26</v>
      </c>
      <c r="C70" s="425" t="s">
        <v>19</v>
      </c>
      <c r="D70" s="425" t="s">
        <v>347</v>
      </c>
      <c r="E70" s="425" t="s">
        <v>107</v>
      </c>
      <c r="F70" s="425" t="s">
        <v>48</v>
      </c>
      <c r="G70" s="425" t="s">
        <v>10</v>
      </c>
      <c r="H70" s="425" t="s">
        <v>28</v>
      </c>
      <c r="I70" s="281" t="s">
        <v>354</v>
      </c>
      <c r="J70" s="428">
        <f>J71</f>
        <v>2007190.82</v>
      </c>
      <c r="K70" s="428">
        <f t="shared" si="11"/>
        <v>0</v>
      </c>
      <c r="L70" s="428">
        <f t="shared" si="11"/>
        <v>0</v>
      </c>
      <c r="M70" s="505">
        <f t="shared" si="11"/>
        <v>0</v>
      </c>
    </row>
    <row r="71" spans="1:13" ht="18.75" hidden="1">
      <c r="A71" s="424" t="s">
        <v>32</v>
      </c>
      <c r="B71" s="425" t="s">
        <v>26</v>
      </c>
      <c r="C71" s="425" t="s">
        <v>19</v>
      </c>
      <c r="D71" s="425" t="s">
        <v>347</v>
      </c>
      <c r="E71" s="425" t="s">
        <v>107</v>
      </c>
      <c r="F71" s="425" t="s">
        <v>14</v>
      </c>
      <c r="G71" s="425" t="s">
        <v>10</v>
      </c>
      <c r="H71" s="425" t="s">
        <v>28</v>
      </c>
      <c r="I71" s="281" t="s">
        <v>103</v>
      </c>
      <c r="J71" s="428">
        <v>2007190.82</v>
      </c>
      <c r="K71" s="428">
        <v>0</v>
      </c>
      <c r="L71" s="428">
        <v>0</v>
      </c>
      <c r="M71" s="505">
        <v>0</v>
      </c>
    </row>
    <row r="72" spans="1:13" s="426" customFormat="1" ht="26.25" customHeight="1">
      <c r="A72" s="454" t="s">
        <v>32</v>
      </c>
      <c r="B72" s="455" t="s">
        <v>26</v>
      </c>
      <c r="C72" s="455" t="s">
        <v>19</v>
      </c>
      <c r="D72" s="455" t="s">
        <v>350</v>
      </c>
      <c r="E72" s="455" t="s">
        <v>32</v>
      </c>
      <c r="F72" s="455" t="s">
        <v>48</v>
      </c>
      <c r="G72" s="455" t="s">
        <v>10</v>
      </c>
      <c r="H72" s="455" t="s">
        <v>28</v>
      </c>
      <c r="I72" s="474" t="s">
        <v>291</v>
      </c>
      <c r="J72" s="469">
        <f t="shared" ref="J72:M72" si="12">J73</f>
        <v>177008</v>
      </c>
      <c r="K72" s="469">
        <f t="shared" si="12"/>
        <v>197359</v>
      </c>
      <c r="L72" s="501">
        <f t="shared" si="12"/>
        <v>199546</v>
      </c>
      <c r="M72" s="494">
        <f t="shared" si="12"/>
        <v>206809</v>
      </c>
    </row>
    <row r="73" spans="1:13" s="280" customFormat="1" ht="44.25" customHeight="1" thickBot="1">
      <c r="A73" s="397" t="s">
        <v>32</v>
      </c>
      <c r="B73" s="282" t="s">
        <v>26</v>
      </c>
      <c r="C73" s="282" t="s">
        <v>19</v>
      </c>
      <c r="D73" s="282" t="s">
        <v>346</v>
      </c>
      <c r="E73" s="282" t="s">
        <v>176</v>
      </c>
      <c r="F73" s="282" t="s">
        <v>48</v>
      </c>
      <c r="G73" s="282" t="s">
        <v>10</v>
      </c>
      <c r="H73" s="282" t="s">
        <v>28</v>
      </c>
      <c r="I73" s="450" t="s">
        <v>290</v>
      </c>
      <c r="J73" s="285">
        <v>177008</v>
      </c>
      <c r="K73" s="285">
        <v>197359</v>
      </c>
      <c r="L73" s="506">
        <v>199546</v>
      </c>
      <c r="M73" s="504">
        <v>206809</v>
      </c>
    </row>
    <row r="74" spans="1:13" s="441" customFormat="1" ht="19.5" hidden="1" thickBot="1">
      <c r="A74" s="436" t="s">
        <v>32</v>
      </c>
      <c r="B74" s="437" t="s">
        <v>26</v>
      </c>
      <c r="C74" s="437" t="s">
        <v>19</v>
      </c>
      <c r="D74" s="437" t="s">
        <v>345</v>
      </c>
      <c r="E74" s="437" t="s">
        <v>32</v>
      </c>
      <c r="F74" s="437" t="s">
        <v>48</v>
      </c>
      <c r="G74" s="437" t="s">
        <v>10</v>
      </c>
      <c r="H74" s="437" t="s">
        <v>28</v>
      </c>
      <c r="I74" s="438" t="s">
        <v>359</v>
      </c>
      <c r="J74" s="439">
        <f>J75+J77</f>
        <v>625196.79</v>
      </c>
      <c r="K74" s="439">
        <f t="shared" ref="K74:K75" si="13">K75</f>
        <v>0</v>
      </c>
      <c r="L74" s="440">
        <f t="shared" ref="L74:M75" si="14">L75</f>
        <v>0</v>
      </c>
      <c r="M74" s="440">
        <f t="shared" si="14"/>
        <v>0</v>
      </c>
    </row>
    <row r="75" spans="1:13" s="441" customFormat="1" ht="57.75" hidden="1" customHeight="1" thickBot="1">
      <c r="A75" s="436" t="s">
        <v>32</v>
      </c>
      <c r="B75" s="437" t="s">
        <v>26</v>
      </c>
      <c r="C75" s="437" t="s">
        <v>19</v>
      </c>
      <c r="D75" s="437" t="s">
        <v>345</v>
      </c>
      <c r="E75" s="437" t="s">
        <v>233</v>
      </c>
      <c r="F75" s="437" t="s">
        <v>48</v>
      </c>
      <c r="G75" s="437" t="s">
        <v>10</v>
      </c>
      <c r="H75" s="437" t="s">
        <v>28</v>
      </c>
      <c r="I75" s="442" t="s">
        <v>362</v>
      </c>
      <c r="J75" s="439">
        <f>J76</f>
        <v>46196.79</v>
      </c>
      <c r="K75" s="439">
        <f t="shared" si="13"/>
        <v>0</v>
      </c>
      <c r="L75" s="440">
        <f t="shared" si="14"/>
        <v>0</v>
      </c>
      <c r="M75" s="440">
        <f t="shared" si="14"/>
        <v>0</v>
      </c>
    </row>
    <row r="76" spans="1:13" s="441" customFormat="1" ht="75.75" hidden="1" thickBot="1">
      <c r="A76" s="443" t="s">
        <v>32</v>
      </c>
      <c r="B76" s="444" t="s">
        <v>26</v>
      </c>
      <c r="C76" s="444" t="s">
        <v>19</v>
      </c>
      <c r="D76" s="444" t="s">
        <v>345</v>
      </c>
      <c r="E76" s="444" t="s">
        <v>233</v>
      </c>
      <c r="F76" s="444" t="s">
        <v>14</v>
      </c>
      <c r="G76" s="444" t="s">
        <v>10</v>
      </c>
      <c r="H76" s="444" t="s">
        <v>28</v>
      </c>
      <c r="I76" s="438" t="s">
        <v>279</v>
      </c>
      <c r="J76" s="439">
        <v>46196.79</v>
      </c>
      <c r="K76" s="439">
        <v>0</v>
      </c>
      <c r="L76" s="440">
        <v>0</v>
      </c>
      <c r="M76" s="440">
        <v>0</v>
      </c>
    </row>
    <row r="77" spans="1:13" s="280" customFormat="1" ht="26.25" hidden="1" customHeight="1" thickBot="1">
      <c r="A77" s="356" t="s">
        <v>32</v>
      </c>
      <c r="B77" s="354" t="s">
        <v>26</v>
      </c>
      <c r="C77" s="354" t="s">
        <v>19</v>
      </c>
      <c r="D77" s="354" t="s">
        <v>344</v>
      </c>
      <c r="E77" s="354" t="s">
        <v>107</v>
      </c>
      <c r="F77" s="354" t="s">
        <v>48</v>
      </c>
      <c r="G77" s="354" t="s">
        <v>10</v>
      </c>
      <c r="H77" s="354" t="s">
        <v>28</v>
      </c>
      <c r="I77" s="286" t="s">
        <v>360</v>
      </c>
      <c r="J77" s="285">
        <f>J78</f>
        <v>579000</v>
      </c>
      <c r="K77" s="285">
        <f t="shared" ref="K77:M77" si="15">K78</f>
        <v>0</v>
      </c>
      <c r="L77" s="387">
        <f t="shared" si="15"/>
        <v>0</v>
      </c>
      <c r="M77" s="387">
        <f t="shared" si="15"/>
        <v>0</v>
      </c>
    </row>
    <row r="78" spans="1:13" s="280" customFormat="1" ht="3.75" hidden="1" customHeight="1" thickBot="1">
      <c r="A78" s="432" t="s">
        <v>32</v>
      </c>
      <c r="B78" s="433" t="s">
        <v>26</v>
      </c>
      <c r="C78" s="433" t="s">
        <v>19</v>
      </c>
      <c r="D78" s="433" t="s">
        <v>344</v>
      </c>
      <c r="E78" s="433" t="s">
        <v>107</v>
      </c>
      <c r="F78" s="433" t="s">
        <v>14</v>
      </c>
      <c r="G78" s="433" t="s">
        <v>10</v>
      </c>
      <c r="H78" s="433" t="s">
        <v>28</v>
      </c>
      <c r="I78" s="286" t="s">
        <v>104</v>
      </c>
      <c r="J78" s="285">
        <v>579000</v>
      </c>
      <c r="K78" s="285">
        <v>0</v>
      </c>
      <c r="L78" s="387">
        <v>0</v>
      </c>
      <c r="M78" s="387">
        <v>0</v>
      </c>
    </row>
    <row r="79" spans="1:13" s="279" customFormat="1" ht="19.5" thickBot="1">
      <c r="A79" s="403"/>
      <c r="B79" s="388"/>
      <c r="C79" s="389"/>
      <c r="D79" s="390"/>
      <c r="E79" s="390"/>
      <c r="F79" s="390"/>
      <c r="G79" s="390"/>
      <c r="H79" s="390"/>
      <c r="I79" s="391" t="s">
        <v>56</v>
      </c>
      <c r="J79" s="421">
        <f>J14+J64</f>
        <v>14519530.07</v>
      </c>
      <c r="K79" s="421">
        <f>K14+K64</f>
        <v>11945645.140000001</v>
      </c>
      <c r="L79" s="422">
        <f>L14+L64</f>
        <v>12076828.9</v>
      </c>
      <c r="M79" s="422">
        <f>M14+M64</f>
        <v>12160409.52</v>
      </c>
    </row>
    <row r="80" spans="1:13" s="274" customFormat="1" ht="16.5" thickTop="1">
      <c r="A80" s="278"/>
      <c r="B80" s="278"/>
      <c r="C80" s="278"/>
      <c r="D80" s="278"/>
      <c r="E80" s="278"/>
      <c r="F80" s="278"/>
      <c r="G80" s="278"/>
      <c r="H80" s="277"/>
      <c r="I80" s="276"/>
      <c r="J80" s="275"/>
    </row>
    <row r="81" spans="1:13">
      <c r="A81" s="271"/>
      <c r="B81" s="271"/>
      <c r="C81" s="271"/>
      <c r="D81" s="271"/>
      <c r="E81" s="271"/>
      <c r="F81" s="271"/>
      <c r="G81" s="271"/>
      <c r="I81" s="273"/>
    </row>
    <row r="82" spans="1:13" s="516" customFormat="1" ht="20.25">
      <c r="A82" s="512"/>
      <c r="B82" s="512"/>
      <c r="C82" s="512"/>
      <c r="D82" s="512"/>
      <c r="E82" s="512"/>
      <c r="F82" s="512"/>
      <c r="G82" s="512"/>
      <c r="H82" s="512"/>
      <c r="I82" s="513"/>
      <c r="J82" s="514"/>
      <c r="K82" s="515"/>
      <c r="L82" s="515"/>
      <c r="M82" s="515"/>
    </row>
    <row r="83" spans="1:13" s="516" customFormat="1" ht="20.25">
      <c r="A83" s="512"/>
      <c r="B83" s="512"/>
      <c r="C83" s="512"/>
      <c r="D83" s="512"/>
      <c r="E83" s="512"/>
      <c r="F83" s="512"/>
      <c r="G83" s="512"/>
      <c r="H83" s="512"/>
      <c r="I83" s="513"/>
      <c r="J83" s="517"/>
      <c r="K83" s="515"/>
      <c r="L83" s="515"/>
      <c r="M83" s="515"/>
    </row>
    <row r="84" spans="1:13" s="516" customFormat="1" ht="20.25">
      <c r="A84" s="512"/>
      <c r="B84" s="512"/>
      <c r="C84" s="512"/>
      <c r="D84" s="512"/>
      <c r="E84" s="512"/>
      <c r="F84" s="512"/>
      <c r="G84" s="512"/>
      <c r="H84" s="512"/>
      <c r="I84" s="513"/>
      <c r="J84" s="517"/>
      <c r="K84" s="515"/>
      <c r="L84" s="515"/>
      <c r="M84" s="515"/>
    </row>
    <row r="85" spans="1:13" s="516" customFormat="1" ht="20.25">
      <c r="A85" s="512"/>
      <c r="B85" s="512"/>
      <c r="C85" s="512"/>
      <c r="D85" s="512"/>
      <c r="E85" s="512"/>
      <c r="F85" s="512"/>
      <c r="G85" s="512"/>
      <c r="H85" s="512"/>
      <c r="I85" s="513"/>
      <c r="J85" s="517"/>
      <c r="K85" s="518"/>
      <c r="L85" s="518"/>
      <c r="M85" s="518"/>
    </row>
    <row r="86" spans="1:13" s="516" customFormat="1" ht="20.25">
      <c r="A86" s="512"/>
      <c r="B86" s="512"/>
      <c r="C86" s="512"/>
      <c r="D86" s="512"/>
      <c r="E86" s="512"/>
      <c r="F86" s="512"/>
      <c r="G86" s="512"/>
      <c r="H86" s="512"/>
      <c r="I86" s="513"/>
      <c r="J86" s="517"/>
      <c r="K86" s="518"/>
      <c r="L86" s="518"/>
      <c r="M86" s="518"/>
    </row>
    <row r="87" spans="1:13" s="516" customFormat="1" ht="20.25">
      <c r="A87" s="512"/>
      <c r="B87" s="512"/>
      <c r="C87" s="512"/>
      <c r="D87" s="512"/>
      <c r="E87" s="512"/>
      <c r="F87" s="512"/>
      <c r="G87" s="512"/>
      <c r="H87" s="512"/>
      <c r="I87" s="513"/>
      <c r="J87" s="517"/>
      <c r="K87" s="518"/>
      <c r="L87" s="518"/>
      <c r="M87" s="518"/>
    </row>
    <row r="88" spans="1:13" s="516" customFormat="1" ht="20.25">
      <c r="A88" s="512"/>
      <c r="B88" s="512"/>
      <c r="C88" s="512"/>
      <c r="D88" s="512"/>
      <c r="E88" s="512"/>
      <c r="F88" s="512"/>
      <c r="G88" s="512"/>
      <c r="H88" s="512"/>
      <c r="I88" s="513"/>
      <c r="J88" s="517"/>
      <c r="K88" s="518"/>
      <c r="L88" s="518"/>
      <c r="M88" s="518"/>
    </row>
    <row r="89" spans="1:13" s="516" customFormat="1" ht="20.25">
      <c r="A89" s="512"/>
      <c r="B89" s="512"/>
      <c r="C89" s="512"/>
      <c r="D89" s="512"/>
      <c r="E89" s="512"/>
      <c r="F89" s="512"/>
      <c r="G89" s="512"/>
      <c r="H89" s="512"/>
      <c r="I89" s="513"/>
      <c r="J89" s="517"/>
      <c r="K89" s="518"/>
      <c r="L89" s="518"/>
      <c r="M89" s="518"/>
    </row>
    <row r="90" spans="1:13" s="516" customFormat="1" ht="20.25">
      <c r="A90" s="512"/>
      <c r="B90" s="512"/>
      <c r="C90" s="512"/>
      <c r="D90" s="512"/>
      <c r="E90" s="512"/>
      <c r="F90" s="512"/>
      <c r="G90" s="512"/>
      <c r="H90" s="512"/>
      <c r="I90" s="513"/>
      <c r="J90" s="517"/>
      <c r="K90" s="518"/>
      <c r="L90" s="518"/>
      <c r="M90" s="518"/>
    </row>
    <row r="91" spans="1:13" s="516" customFormat="1" ht="20.25">
      <c r="A91" s="512"/>
      <c r="B91" s="512"/>
      <c r="C91" s="512"/>
      <c r="D91" s="512"/>
      <c r="E91" s="512"/>
      <c r="F91" s="512"/>
      <c r="G91" s="512"/>
      <c r="H91" s="512"/>
      <c r="I91" s="513"/>
      <c r="J91" s="517"/>
      <c r="K91" s="518"/>
      <c r="L91" s="518"/>
      <c r="M91" s="518"/>
    </row>
    <row r="92" spans="1:13" s="516" customFormat="1" ht="20.25">
      <c r="A92" s="512"/>
      <c r="B92" s="512"/>
      <c r="C92" s="512"/>
      <c r="D92" s="512"/>
      <c r="E92" s="512"/>
      <c r="F92" s="512"/>
      <c r="G92" s="512"/>
      <c r="H92" s="512"/>
      <c r="I92" s="513"/>
      <c r="J92" s="517"/>
      <c r="K92" s="518"/>
      <c r="L92" s="518"/>
      <c r="M92" s="518"/>
    </row>
    <row r="93" spans="1:13" s="516" customFormat="1" ht="20.25">
      <c r="A93" s="512"/>
      <c r="B93" s="512"/>
      <c r="C93" s="512"/>
      <c r="D93" s="512"/>
      <c r="E93" s="512"/>
      <c r="F93" s="512"/>
      <c r="G93" s="512"/>
      <c r="H93" s="512"/>
      <c r="I93" s="513"/>
      <c r="J93" s="517"/>
      <c r="K93" s="518"/>
      <c r="L93" s="518"/>
      <c r="M93" s="518"/>
    </row>
    <row r="94" spans="1:13">
      <c r="A94" s="271"/>
      <c r="B94" s="271"/>
      <c r="C94" s="271"/>
      <c r="D94" s="271"/>
      <c r="E94" s="271"/>
      <c r="F94" s="271"/>
      <c r="G94" s="271"/>
      <c r="I94" s="272"/>
    </row>
    <row r="95" spans="1:13">
      <c r="A95" s="271"/>
      <c r="B95" s="271"/>
      <c r="C95" s="271"/>
      <c r="D95" s="271"/>
      <c r="E95" s="271"/>
      <c r="F95" s="271"/>
      <c r="G95" s="271"/>
      <c r="I95" s="272"/>
    </row>
    <row r="96" spans="1:13">
      <c r="A96" s="271"/>
      <c r="B96" s="271"/>
      <c r="C96" s="271"/>
      <c r="D96" s="271"/>
      <c r="E96" s="271"/>
      <c r="F96" s="271"/>
      <c r="G96" s="271"/>
      <c r="I96" s="272"/>
    </row>
    <row r="97" spans="1:9">
      <c r="A97" s="271"/>
      <c r="B97" s="271"/>
      <c r="C97" s="271"/>
      <c r="D97" s="271"/>
      <c r="E97" s="271"/>
      <c r="F97" s="271"/>
      <c r="G97" s="271"/>
      <c r="I97" s="272"/>
    </row>
    <row r="98" spans="1:9">
      <c r="A98" s="271"/>
      <c r="B98" s="271"/>
      <c r="C98" s="271"/>
      <c r="D98" s="271"/>
      <c r="E98" s="271"/>
      <c r="F98" s="271"/>
      <c r="G98" s="271"/>
      <c r="I98" s="272"/>
    </row>
    <row r="99" spans="1:9">
      <c r="A99" s="271"/>
      <c r="B99" s="271"/>
      <c r="C99" s="271"/>
      <c r="D99" s="271"/>
      <c r="E99" s="271"/>
      <c r="F99" s="271"/>
      <c r="G99" s="271"/>
      <c r="I99" s="272"/>
    </row>
    <row r="100" spans="1:9">
      <c r="A100" s="271"/>
      <c r="B100" s="271"/>
      <c r="C100" s="271"/>
      <c r="D100" s="271"/>
      <c r="E100" s="271"/>
      <c r="F100" s="271"/>
      <c r="G100" s="271"/>
      <c r="I100" s="272"/>
    </row>
    <row r="101" spans="1:9">
      <c r="A101" s="271"/>
      <c r="B101" s="271"/>
      <c r="C101" s="271"/>
      <c r="D101" s="271"/>
      <c r="E101" s="271"/>
      <c r="F101" s="271"/>
      <c r="G101" s="271"/>
      <c r="I101" s="272"/>
    </row>
    <row r="102" spans="1:9">
      <c r="A102" s="271"/>
      <c r="B102" s="271"/>
      <c r="C102" s="271"/>
      <c r="D102" s="271"/>
      <c r="E102" s="271"/>
      <c r="F102" s="271"/>
      <c r="G102" s="271"/>
      <c r="I102" s="272"/>
    </row>
    <row r="103" spans="1:9">
      <c r="A103" s="271"/>
      <c r="B103" s="271"/>
      <c r="C103" s="271"/>
      <c r="D103" s="271"/>
      <c r="E103" s="271"/>
      <c r="F103" s="271"/>
      <c r="G103" s="271"/>
      <c r="I103" s="272"/>
    </row>
    <row r="104" spans="1:9">
      <c r="A104" s="271"/>
      <c r="B104" s="271"/>
      <c r="C104" s="271"/>
      <c r="D104" s="271"/>
      <c r="E104" s="271"/>
      <c r="F104" s="271"/>
      <c r="G104" s="271"/>
      <c r="I104" s="272"/>
    </row>
    <row r="105" spans="1:9">
      <c r="A105" s="271"/>
      <c r="B105" s="271"/>
      <c r="C105" s="271"/>
      <c r="D105" s="271"/>
      <c r="E105" s="271"/>
      <c r="F105" s="271"/>
      <c r="G105" s="271"/>
      <c r="I105" s="272"/>
    </row>
    <row r="106" spans="1:9">
      <c r="A106" s="271"/>
      <c r="B106" s="271"/>
      <c r="C106" s="271"/>
      <c r="D106" s="271"/>
      <c r="E106" s="271"/>
      <c r="F106" s="271"/>
      <c r="G106" s="271"/>
      <c r="I106" s="272"/>
    </row>
    <row r="107" spans="1:9">
      <c r="A107" s="271"/>
      <c r="B107" s="271"/>
      <c r="C107" s="271"/>
      <c r="D107" s="271"/>
      <c r="E107" s="271"/>
      <c r="F107" s="271"/>
      <c r="G107" s="271"/>
      <c r="I107" s="272"/>
    </row>
    <row r="108" spans="1:9">
      <c r="A108" s="271"/>
      <c r="B108" s="271"/>
      <c r="C108" s="271"/>
      <c r="D108" s="271"/>
      <c r="E108" s="271"/>
      <c r="F108" s="271"/>
      <c r="G108" s="271"/>
      <c r="I108" s="272"/>
    </row>
    <row r="109" spans="1:9">
      <c r="A109" s="271"/>
      <c r="B109" s="271"/>
      <c r="C109" s="271"/>
      <c r="D109" s="271"/>
      <c r="E109" s="271"/>
      <c r="F109" s="271"/>
      <c r="G109" s="271"/>
      <c r="I109" s="272"/>
    </row>
    <row r="110" spans="1:9">
      <c r="A110" s="271"/>
      <c r="B110" s="271"/>
      <c r="C110" s="271"/>
      <c r="D110" s="271"/>
      <c r="E110" s="271"/>
      <c r="F110" s="271"/>
      <c r="G110" s="271"/>
      <c r="I110" s="272"/>
    </row>
    <row r="111" spans="1:9">
      <c r="A111" s="271"/>
      <c r="B111" s="271"/>
      <c r="C111" s="271"/>
      <c r="D111" s="271"/>
      <c r="E111" s="271"/>
      <c r="F111" s="271"/>
      <c r="G111" s="271"/>
      <c r="I111" s="272"/>
    </row>
    <row r="112" spans="1:9">
      <c r="A112" s="271"/>
      <c r="B112" s="271"/>
      <c r="C112" s="271"/>
      <c r="D112" s="271"/>
      <c r="E112" s="271"/>
      <c r="F112" s="271"/>
      <c r="G112" s="271"/>
      <c r="I112" s="272"/>
    </row>
    <row r="113" spans="1:9">
      <c r="A113" s="271"/>
      <c r="B113" s="271"/>
      <c r="C113" s="271"/>
      <c r="D113" s="271"/>
      <c r="E113" s="271"/>
      <c r="F113" s="271"/>
      <c r="G113" s="271"/>
      <c r="I113" s="272"/>
    </row>
    <row r="114" spans="1:9">
      <c r="A114" s="271"/>
      <c r="B114" s="271"/>
      <c r="C114" s="271"/>
      <c r="D114" s="271"/>
      <c r="E114" s="271"/>
      <c r="F114" s="271"/>
      <c r="G114" s="271"/>
      <c r="I114" s="272"/>
    </row>
    <row r="115" spans="1:9">
      <c r="A115" s="271"/>
      <c r="B115" s="271"/>
      <c r="C115" s="271"/>
      <c r="D115" s="271"/>
      <c r="E115" s="271"/>
      <c r="F115" s="271"/>
      <c r="G115" s="271"/>
      <c r="I115" s="272"/>
    </row>
    <row r="116" spans="1:9">
      <c r="A116" s="271"/>
      <c r="B116" s="271"/>
      <c r="C116" s="271"/>
      <c r="D116" s="271"/>
      <c r="E116" s="271"/>
      <c r="F116" s="271"/>
      <c r="G116" s="271"/>
      <c r="I116" s="272"/>
    </row>
    <row r="117" spans="1:9">
      <c r="A117" s="271"/>
      <c r="B117" s="271"/>
      <c r="C117" s="271"/>
      <c r="D117" s="271"/>
      <c r="E117" s="271"/>
      <c r="F117" s="271"/>
      <c r="G117" s="271"/>
      <c r="I117" s="272"/>
    </row>
    <row r="118" spans="1:9">
      <c r="A118" s="271"/>
      <c r="B118" s="271"/>
      <c r="C118" s="271"/>
      <c r="D118" s="271"/>
      <c r="E118" s="271"/>
      <c r="F118" s="271"/>
      <c r="G118" s="271"/>
      <c r="I118" s="272"/>
    </row>
    <row r="119" spans="1:9">
      <c r="A119" s="271"/>
      <c r="B119" s="271"/>
      <c r="C119" s="271"/>
      <c r="D119" s="271"/>
      <c r="E119" s="271"/>
      <c r="F119" s="271"/>
      <c r="G119" s="271"/>
      <c r="I119" s="272"/>
    </row>
    <row r="120" spans="1:9">
      <c r="A120" s="271"/>
      <c r="B120" s="271"/>
      <c r="C120" s="271"/>
      <c r="D120" s="271"/>
      <c r="E120" s="271"/>
      <c r="F120" s="271"/>
      <c r="G120" s="271"/>
      <c r="I120" s="272"/>
    </row>
    <row r="121" spans="1:9">
      <c r="A121" s="271"/>
      <c r="B121" s="271"/>
      <c r="C121" s="271"/>
      <c r="D121" s="271"/>
      <c r="E121" s="271"/>
      <c r="F121" s="271"/>
      <c r="G121" s="271"/>
      <c r="I121" s="272"/>
    </row>
    <row r="122" spans="1:9">
      <c r="A122" s="271"/>
      <c r="B122" s="271"/>
      <c r="C122" s="271"/>
      <c r="D122" s="271"/>
      <c r="E122" s="271"/>
      <c r="F122" s="271"/>
      <c r="G122" s="271"/>
      <c r="I122" s="272"/>
    </row>
    <row r="123" spans="1:9">
      <c r="A123" s="271"/>
      <c r="B123" s="271"/>
      <c r="C123" s="271"/>
      <c r="D123" s="271"/>
      <c r="E123" s="271"/>
      <c r="F123" s="271"/>
      <c r="G123" s="271"/>
      <c r="I123" s="272"/>
    </row>
    <row r="124" spans="1:9">
      <c r="A124" s="271"/>
      <c r="B124" s="271"/>
      <c r="C124" s="271"/>
      <c r="D124" s="271"/>
      <c r="E124" s="271"/>
      <c r="F124" s="271"/>
      <c r="G124" s="271"/>
      <c r="I124" s="272"/>
    </row>
    <row r="125" spans="1:9">
      <c r="A125" s="271"/>
      <c r="B125" s="271"/>
      <c r="C125" s="271"/>
      <c r="D125" s="271"/>
      <c r="E125" s="271"/>
      <c r="F125" s="271"/>
      <c r="G125" s="271"/>
      <c r="I125" s="272"/>
    </row>
    <row r="126" spans="1:9">
      <c r="A126" s="271"/>
      <c r="B126" s="271"/>
      <c r="C126" s="271"/>
      <c r="D126" s="271"/>
      <c r="E126" s="271"/>
      <c r="F126" s="271"/>
      <c r="G126" s="271"/>
      <c r="I126" s="272"/>
    </row>
    <row r="127" spans="1:9">
      <c r="A127" s="271"/>
      <c r="B127" s="271"/>
      <c r="C127" s="271"/>
      <c r="D127" s="271"/>
      <c r="E127" s="271"/>
      <c r="F127" s="271"/>
      <c r="G127" s="271"/>
      <c r="I127" s="272"/>
    </row>
    <row r="128" spans="1:9">
      <c r="A128" s="271"/>
      <c r="B128" s="271"/>
      <c r="C128" s="271"/>
      <c r="D128" s="271"/>
      <c r="E128" s="271"/>
      <c r="F128" s="271"/>
      <c r="G128" s="271"/>
      <c r="I128" s="272"/>
    </row>
    <row r="129" spans="1:9">
      <c r="A129" s="271"/>
      <c r="B129" s="271"/>
      <c r="C129" s="271"/>
      <c r="D129" s="271"/>
      <c r="E129" s="271"/>
      <c r="F129" s="271"/>
      <c r="G129" s="271"/>
      <c r="I129" s="272"/>
    </row>
    <row r="130" spans="1:9">
      <c r="A130" s="271"/>
      <c r="B130" s="271"/>
      <c r="C130" s="271"/>
      <c r="D130" s="271"/>
      <c r="E130" s="271"/>
      <c r="F130" s="271"/>
      <c r="G130" s="271"/>
      <c r="I130" s="272"/>
    </row>
    <row r="131" spans="1:9">
      <c r="A131" s="271"/>
      <c r="B131" s="271"/>
      <c r="C131" s="271"/>
      <c r="D131" s="271"/>
      <c r="E131" s="271"/>
      <c r="F131" s="271"/>
      <c r="G131" s="271"/>
      <c r="I131" s="272"/>
    </row>
    <row r="132" spans="1:9">
      <c r="A132" s="271"/>
      <c r="B132" s="271"/>
      <c r="C132" s="271"/>
      <c r="D132" s="271"/>
      <c r="E132" s="271"/>
      <c r="F132" s="271"/>
      <c r="G132" s="271"/>
      <c r="I132" s="272"/>
    </row>
    <row r="133" spans="1:9">
      <c r="A133" s="271"/>
      <c r="B133" s="271"/>
      <c r="C133" s="271"/>
      <c r="D133" s="271"/>
      <c r="E133" s="271"/>
      <c r="F133" s="271"/>
      <c r="G133" s="271"/>
      <c r="I133" s="272"/>
    </row>
    <row r="134" spans="1:9">
      <c r="A134" s="271"/>
      <c r="B134" s="271"/>
      <c r="C134" s="271"/>
      <c r="D134" s="271"/>
      <c r="E134" s="271"/>
      <c r="F134" s="271"/>
      <c r="G134" s="271"/>
      <c r="I134" s="272"/>
    </row>
    <row r="135" spans="1:9">
      <c r="A135" s="271"/>
      <c r="B135" s="271"/>
      <c r="C135" s="271"/>
      <c r="D135" s="271"/>
      <c r="E135" s="271"/>
      <c r="F135" s="271"/>
      <c r="G135" s="271"/>
      <c r="I135" s="272"/>
    </row>
    <row r="136" spans="1:9">
      <c r="A136" s="271"/>
      <c r="B136" s="271"/>
      <c r="C136" s="271"/>
      <c r="D136" s="271"/>
      <c r="E136" s="271"/>
      <c r="F136" s="271"/>
      <c r="G136" s="271"/>
      <c r="I136" s="272"/>
    </row>
    <row r="137" spans="1:9">
      <c r="A137" s="271"/>
      <c r="B137" s="271"/>
      <c r="C137" s="271"/>
      <c r="D137" s="271"/>
      <c r="E137" s="271"/>
      <c r="F137" s="271"/>
      <c r="G137" s="271"/>
      <c r="I137" s="272"/>
    </row>
    <row r="138" spans="1:9">
      <c r="A138" s="271"/>
      <c r="B138" s="271"/>
      <c r="C138" s="271"/>
      <c r="D138" s="271"/>
      <c r="E138" s="271"/>
      <c r="F138" s="271"/>
      <c r="G138" s="271"/>
      <c r="I138" s="272"/>
    </row>
    <row r="139" spans="1:9">
      <c r="A139" s="271"/>
      <c r="B139" s="271"/>
      <c r="C139" s="271"/>
      <c r="D139" s="271"/>
      <c r="E139" s="271"/>
      <c r="F139" s="271"/>
      <c r="G139" s="271"/>
      <c r="I139" s="272"/>
    </row>
    <row r="140" spans="1:9">
      <c r="A140" s="271"/>
      <c r="B140" s="271"/>
      <c r="C140" s="271"/>
      <c r="D140" s="271"/>
      <c r="E140" s="271"/>
      <c r="F140" s="271"/>
      <c r="G140" s="271"/>
      <c r="I140" s="272"/>
    </row>
    <row r="141" spans="1:9">
      <c r="A141" s="271"/>
      <c r="B141" s="271"/>
      <c r="C141" s="271"/>
      <c r="D141" s="271"/>
      <c r="E141" s="271"/>
      <c r="F141" s="271"/>
      <c r="G141" s="271"/>
      <c r="I141" s="272"/>
    </row>
    <row r="142" spans="1:9">
      <c r="A142" s="271"/>
      <c r="B142" s="271"/>
      <c r="C142" s="271"/>
      <c r="D142" s="271"/>
      <c r="E142" s="271"/>
      <c r="F142" s="271"/>
      <c r="G142" s="271"/>
      <c r="I142" s="272"/>
    </row>
    <row r="143" spans="1:9">
      <c r="A143" s="271"/>
      <c r="B143" s="271"/>
      <c r="C143" s="271"/>
      <c r="D143" s="271"/>
      <c r="E143" s="271"/>
      <c r="F143" s="271"/>
      <c r="G143" s="271"/>
      <c r="I143" s="272"/>
    </row>
    <row r="144" spans="1:9">
      <c r="A144" s="271"/>
      <c r="B144" s="271"/>
      <c r="C144" s="271"/>
      <c r="D144" s="271"/>
      <c r="E144" s="271"/>
      <c r="F144" s="271"/>
      <c r="G144" s="271"/>
      <c r="I144" s="272"/>
    </row>
    <row r="145" spans="1:9">
      <c r="A145" s="271"/>
      <c r="B145" s="271"/>
      <c r="C145" s="271"/>
      <c r="D145" s="271"/>
      <c r="E145" s="271"/>
      <c r="F145" s="271"/>
      <c r="G145" s="271"/>
      <c r="I145" s="272"/>
    </row>
    <row r="146" spans="1:9">
      <c r="A146" s="271"/>
      <c r="B146" s="271"/>
      <c r="C146" s="271"/>
      <c r="D146" s="271"/>
      <c r="E146" s="271"/>
      <c r="F146" s="271"/>
      <c r="G146" s="271"/>
      <c r="I146" s="272"/>
    </row>
    <row r="147" spans="1:9">
      <c r="A147" s="271"/>
      <c r="B147" s="271"/>
      <c r="C147" s="271"/>
      <c r="D147" s="271"/>
      <c r="E147" s="271"/>
      <c r="F147" s="271"/>
      <c r="G147" s="271"/>
      <c r="I147" s="272"/>
    </row>
    <row r="148" spans="1:9">
      <c r="A148" s="271"/>
      <c r="B148" s="271"/>
      <c r="C148" s="271"/>
      <c r="D148" s="271"/>
      <c r="E148" s="271"/>
      <c r="F148" s="271"/>
      <c r="G148" s="271"/>
      <c r="I148" s="272"/>
    </row>
    <row r="149" spans="1:9">
      <c r="A149" s="271"/>
      <c r="B149" s="271"/>
      <c r="C149" s="271"/>
      <c r="D149" s="271"/>
      <c r="E149" s="271"/>
      <c r="F149" s="271"/>
      <c r="G149" s="271"/>
      <c r="I149" s="272"/>
    </row>
    <row r="150" spans="1:9">
      <c r="A150" s="271"/>
      <c r="B150" s="271"/>
      <c r="C150" s="271"/>
      <c r="D150" s="271"/>
      <c r="E150" s="271"/>
      <c r="F150" s="271"/>
      <c r="G150" s="271"/>
      <c r="I150" s="272"/>
    </row>
    <row r="151" spans="1:9">
      <c r="A151" s="271"/>
      <c r="B151" s="271"/>
      <c r="C151" s="271"/>
      <c r="D151" s="271"/>
      <c r="E151" s="271"/>
      <c r="F151" s="271"/>
      <c r="G151" s="271"/>
      <c r="I151" s="272"/>
    </row>
    <row r="152" spans="1:9">
      <c r="A152" s="271"/>
      <c r="B152" s="271"/>
      <c r="C152" s="271"/>
      <c r="D152" s="271"/>
      <c r="E152" s="271"/>
      <c r="F152" s="271"/>
      <c r="G152" s="271"/>
      <c r="I152" s="272"/>
    </row>
    <row r="153" spans="1:9">
      <c r="A153" s="271"/>
      <c r="B153" s="271"/>
      <c r="C153" s="271"/>
      <c r="D153" s="271"/>
      <c r="E153" s="271"/>
      <c r="F153" s="271"/>
      <c r="G153" s="271"/>
      <c r="I153" s="272"/>
    </row>
    <row r="154" spans="1:9">
      <c r="A154" s="271"/>
      <c r="B154" s="271"/>
      <c r="C154" s="271"/>
      <c r="D154" s="271"/>
      <c r="E154" s="271"/>
      <c r="F154" s="271"/>
      <c r="G154" s="271"/>
      <c r="I154" s="272"/>
    </row>
    <row r="155" spans="1:9">
      <c r="A155" s="271"/>
      <c r="B155" s="271"/>
      <c r="C155" s="271"/>
      <c r="D155" s="271"/>
      <c r="E155" s="271"/>
      <c r="F155" s="271"/>
      <c r="G155" s="271"/>
      <c r="I155" s="272"/>
    </row>
    <row r="156" spans="1:9">
      <c r="A156" s="271"/>
      <c r="B156" s="271"/>
      <c r="C156" s="271"/>
      <c r="D156" s="271"/>
      <c r="E156" s="271"/>
      <c r="F156" s="271"/>
      <c r="G156" s="271"/>
      <c r="I156" s="272"/>
    </row>
    <row r="157" spans="1:9">
      <c r="A157" s="271"/>
      <c r="B157" s="271"/>
      <c r="C157" s="271"/>
      <c r="D157" s="271"/>
      <c r="E157" s="271"/>
      <c r="F157" s="271"/>
      <c r="G157" s="271"/>
      <c r="I157" s="272"/>
    </row>
    <row r="158" spans="1:9">
      <c r="A158" s="271"/>
      <c r="B158" s="271"/>
      <c r="C158" s="271"/>
      <c r="D158" s="271"/>
      <c r="E158" s="271"/>
      <c r="F158" s="271"/>
      <c r="G158" s="271"/>
      <c r="I158" s="272"/>
    </row>
    <row r="159" spans="1:9">
      <c r="A159" s="271"/>
      <c r="B159" s="271"/>
      <c r="C159" s="271"/>
      <c r="D159" s="271"/>
      <c r="E159" s="271"/>
      <c r="F159" s="271"/>
      <c r="G159" s="271"/>
      <c r="I159" s="272"/>
    </row>
    <row r="160" spans="1:9">
      <c r="A160" s="271"/>
      <c r="B160" s="271"/>
      <c r="C160" s="271"/>
      <c r="D160" s="271"/>
      <c r="E160" s="271"/>
      <c r="F160" s="271"/>
      <c r="G160" s="271"/>
      <c r="I160" s="272"/>
    </row>
    <row r="161" spans="1:9">
      <c r="A161" s="271"/>
      <c r="B161" s="271"/>
      <c r="C161" s="271"/>
      <c r="D161" s="271"/>
      <c r="E161" s="271"/>
      <c r="F161" s="271"/>
      <c r="G161" s="271"/>
      <c r="I161" s="272"/>
    </row>
    <row r="162" spans="1:9">
      <c r="A162" s="271"/>
      <c r="B162" s="271"/>
      <c r="C162" s="271"/>
      <c r="D162" s="271"/>
      <c r="E162" s="271"/>
      <c r="F162" s="271"/>
      <c r="G162" s="271"/>
      <c r="I162" s="272"/>
    </row>
    <row r="163" spans="1:9">
      <c r="A163" s="271"/>
      <c r="B163" s="271"/>
      <c r="C163" s="271"/>
      <c r="D163" s="271"/>
      <c r="E163" s="271"/>
      <c r="F163" s="271"/>
      <c r="G163" s="271"/>
      <c r="I163" s="272"/>
    </row>
    <row r="164" spans="1:9">
      <c r="A164" s="271"/>
      <c r="B164" s="271"/>
      <c r="C164" s="271"/>
      <c r="D164" s="271"/>
      <c r="E164" s="271"/>
      <c r="F164" s="271"/>
      <c r="G164" s="271"/>
      <c r="I164" s="272"/>
    </row>
    <row r="165" spans="1:9">
      <c r="A165" s="271"/>
      <c r="B165" s="271"/>
      <c r="C165" s="271"/>
      <c r="D165" s="271"/>
      <c r="E165" s="271"/>
      <c r="F165" s="271"/>
      <c r="G165" s="271"/>
      <c r="I165" s="272"/>
    </row>
    <row r="166" spans="1:9">
      <c r="A166" s="271"/>
      <c r="B166" s="271"/>
      <c r="C166" s="271"/>
      <c r="D166" s="271"/>
      <c r="E166" s="271"/>
      <c r="F166" s="271"/>
      <c r="G166" s="271"/>
      <c r="I166" s="272"/>
    </row>
    <row r="167" spans="1:9">
      <c r="A167" s="271"/>
      <c r="B167" s="271"/>
      <c r="C167" s="271"/>
      <c r="D167" s="271"/>
      <c r="E167" s="271"/>
      <c r="F167" s="271"/>
      <c r="G167" s="271"/>
      <c r="I167" s="272"/>
    </row>
    <row r="168" spans="1:9">
      <c r="A168" s="271"/>
      <c r="B168" s="271"/>
      <c r="C168" s="271"/>
      <c r="D168" s="271"/>
      <c r="E168" s="271"/>
      <c r="F168" s="271"/>
      <c r="G168" s="271"/>
      <c r="I168" s="272"/>
    </row>
    <row r="169" spans="1:9">
      <c r="A169" s="271"/>
      <c r="B169" s="271"/>
      <c r="C169" s="271"/>
      <c r="D169" s="271"/>
      <c r="E169" s="271"/>
      <c r="F169" s="271"/>
      <c r="G169" s="271"/>
      <c r="I169" s="272"/>
    </row>
    <row r="170" spans="1:9">
      <c r="A170" s="271"/>
      <c r="B170" s="271"/>
      <c r="C170" s="271"/>
      <c r="D170" s="271"/>
      <c r="E170" s="271"/>
      <c r="F170" s="271"/>
      <c r="G170" s="271"/>
      <c r="I170" s="272"/>
    </row>
    <row r="171" spans="1:9">
      <c r="A171" s="271"/>
      <c r="B171" s="271"/>
      <c r="C171" s="271"/>
      <c r="D171" s="271"/>
      <c r="E171" s="271"/>
      <c r="F171" s="271"/>
      <c r="G171" s="271"/>
      <c r="I171" s="272"/>
    </row>
    <row r="172" spans="1:9">
      <c r="A172" s="271"/>
      <c r="B172" s="271"/>
      <c r="C172" s="271"/>
      <c r="D172" s="271"/>
      <c r="E172" s="271"/>
      <c r="F172" s="271"/>
      <c r="G172" s="271"/>
      <c r="I172" s="272"/>
    </row>
    <row r="173" spans="1:9">
      <c r="A173" s="271"/>
      <c r="B173" s="271"/>
      <c r="C173" s="271"/>
      <c r="D173" s="271"/>
      <c r="E173" s="271"/>
      <c r="F173" s="271"/>
      <c r="G173" s="271"/>
      <c r="I173" s="272"/>
    </row>
    <row r="174" spans="1:9">
      <c r="A174" s="271"/>
      <c r="B174" s="271"/>
      <c r="C174" s="271"/>
      <c r="D174" s="271"/>
      <c r="E174" s="271"/>
      <c r="F174" s="271"/>
      <c r="G174" s="271"/>
      <c r="I174" s="272"/>
    </row>
    <row r="175" spans="1:9">
      <c r="A175" s="271"/>
      <c r="B175" s="271"/>
      <c r="C175" s="271"/>
      <c r="D175" s="271"/>
      <c r="E175" s="271"/>
      <c r="F175" s="271"/>
      <c r="G175" s="271"/>
      <c r="I175" s="272"/>
    </row>
    <row r="176" spans="1:9">
      <c r="A176" s="271"/>
      <c r="B176" s="271"/>
      <c r="C176" s="271"/>
      <c r="D176" s="271"/>
      <c r="E176" s="271"/>
      <c r="F176" s="271"/>
      <c r="G176" s="271"/>
      <c r="I176" s="272"/>
    </row>
    <row r="177" spans="1:9">
      <c r="A177" s="271"/>
      <c r="B177" s="271"/>
      <c r="C177" s="271"/>
      <c r="D177" s="271"/>
      <c r="E177" s="271"/>
      <c r="F177" s="271"/>
      <c r="G177" s="271"/>
      <c r="I177" s="272"/>
    </row>
    <row r="178" spans="1:9">
      <c r="A178" s="271"/>
      <c r="B178" s="271"/>
      <c r="C178" s="271"/>
      <c r="D178" s="271"/>
      <c r="E178" s="271"/>
      <c r="F178" s="271"/>
      <c r="G178" s="271"/>
      <c r="I178" s="272"/>
    </row>
    <row r="179" spans="1:9">
      <c r="A179" s="271"/>
      <c r="B179" s="271"/>
      <c r="C179" s="271"/>
      <c r="D179" s="271"/>
      <c r="E179" s="271"/>
      <c r="F179" s="271"/>
      <c r="G179" s="271"/>
      <c r="I179" s="272"/>
    </row>
    <row r="180" spans="1:9">
      <c r="A180" s="271"/>
      <c r="B180" s="271"/>
      <c r="C180" s="271"/>
      <c r="D180" s="271"/>
      <c r="E180" s="271"/>
      <c r="F180" s="271"/>
      <c r="G180" s="271"/>
      <c r="I180" s="272"/>
    </row>
    <row r="181" spans="1:9">
      <c r="A181" s="271"/>
      <c r="B181" s="271"/>
      <c r="C181" s="271"/>
      <c r="D181" s="271"/>
      <c r="E181" s="271"/>
      <c r="F181" s="271"/>
      <c r="G181" s="271"/>
      <c r="I181" s="272"/>
    </row>
    <row r="182" spans="1:9">
      <c r="A182" s="271"/>
      <c r="B182" s="271"/>
      <c r="C182" s="271"/>
      <c r="D182" s="271"/>
      <c r="E182" s="271"/>
      <c r="F182" s="271"/>
      <c r="G182" s="271"/>
      <c r="I182" s="272"/>
    </row>
    <row r="183" spans="1:9">
      <c r="A183" s="271"/>
      <c r="B183" s="271"/>
      <c r="C183" s="271"/>
      <c r="D183" s="271"/>
      <c r="E183" s="271"/>
      <c r="F183" s="271"/>
      <c r="G183" s="271"/>
      <c r="I183" s="272"/>
    </row>
    <row r="184" spans="1:9">
      <c r="A184" s="271"/>
      <c r="B184" s="271"/>
      <c r="C184" s="271"/>
      <c r="D184" s="271"/>
      <c r="E184" s="271"/>
      <c r="F184" s="271"/>
      <c r="G184" s="271"/>
      <c r="I184" s="272"/>
    </row>
    <row r="185" spans="1:9">
      <c r="A185" s="271"/>
      <c r="B185" s="271"/>
      <c r="C185" s="271"/>
      <c r="D185" s="271"/>
      <c r="E185" s="271"/>
      <c r="F185" s="271"/>
      <c r="G185" s="271"/>
      <c r="I185" s="272"/>
    </row>
    <row r="186" spans="1:9">
      <c r="A186" s="271"/>
      <c r="B186" s="271"/>
      <c r="C186" s="271"/>
      <c r="D186" s="271"/>
      <c r="E186" s="271"/>
      <c r="F186" s="271"/>
      <c r="G186" s="271"/>
      <c r="I186" s="272"/>
    </row>
    <row r="187" spans="1:9">
      <c r="A187" s="271"/>
      <c r="B187" s="271"/>
      <c r="C187" s="271"/>
      <c r="D187" s="271"/>
      <c r="E187" s="271"/>
      <c r="F187" s="271"/>
      <c r="G187" s="271"/>
      <c r="I187" s="272"/>
    </row>
    <row r="188" spans="1:9">
      <c r="A188" s="271"/>
      <c r="B188" s="271"/>
      <c r="C188" s="271"/>
      <c r="D188" s="271"/>
      <c r="E188" s="271"/>
      <c r="F188" s="271"/>
      <c r="G188" s="271"/>
      <c r="I188" s="272"/>
    </row>
    <row r="189" spans="1:9">
      <c r="A189" s="271"/>
      <c r="B189" s="271"/>
      <c r="C189" s="271"/>
      <c r="D189" s="271"/>
      <c r="E189" s="271"/>
      <c r="F189" s="271"/>
      <c r="G189" s="271"/>
      <c r="I189" s="272"/>
    </row>
    <row r="190" spans="1:9">
      <c r="A190" s="271"/>
      <c r="B190" s="271"/>
      <c r="C190" s="271"/>
      <c r="D190" s="271"/>
      <c r="E190" s="271"/>
      <c r="F190" s="271"/>
      <c r="G190" s="271"/>
      <c r="I190" s="272"/>
    </row>
    <row r="191" spans="1:9">
      <c r="A191" s="271"/>
      <c r="B191" s="271"/>
      <c r="C191" s="271"/>
      <c r="D191" s="271"/>
      <c r="E191" s="271"/>
      <c r="F191" s="271"/>
      <c r="G191" s="271"/>
      <c r="I191" s="272"/>
    </row>
    <row r="192" spans="1:9">
      <c r="A192" s="271"/>
      <c r="B192" s="271"/>
      <c r="C192" s="271"/>
      <c r="D192" s="271"/>
      <c r="E192" s="271"/>
      <c r="F192" s="271"/>
      <c r="G192" s="271"/>
      <c r="I192" s="272"/>
    </row>
    <row r="193" spans="1:9">
      <c r="A193" s="271"/>
      <c r="B193" s="271"/>
      <c r="C193" s="271"/>
      <c r="D193" s="271"/>
      <c r="E193" s="271"/>
      <c r="F193" s="271"/>
      <c r="G193" s="271"/>
      <c r="I193" s="272"/>
    </row>
    <row r="194" spans="1:9">
      <c r="A194" s="271"/>
      <c r="B194" s="271"/>
      <c r="C194" s="271"/>
      <c r="D194" s="271"/>
      <c r="E194" s="271"/>
      <c r="F194" s="271"/>
      <c r="G194" s="271"/>
      <c r="I194" s="272"/>
    </row>
    <row r="195" spans="1:9">
      <c r="A195" s="271"/>
      <c r="B195" s="271"/>
      <c r="C195" s="271"/>
      <c r="D195" s="271"/>
      <c r="E195" s="271"/>
      <c r="F195" s="271"/>
      <c r="G195" s="271"/>
      <c r="I195" s="272"/>
    </row>
    <row r="196" spans="1:9">
      <c r="A196" s="271"/>
      <c r="B196" s="271"/>
      <c r="C196" s="271"/>
      <c r="D196" s="271"/>
      <c r="E196" s="271"/>
      <c r="F196" s="271"/>
      <c r="G196" s="271"/>
      <c r="I196" s="272"/>
    </row>
    <row r="197" spans="1:9">
      <c r="A197" s="271"/>
      <c r="B197" s="271"/>
      <c r="C197" s="271"/>
      <c r="D197" s="271"/>
      <c r="E197" s="271"/>
      <c r="F197" s="271"/>
      <c r="G197" s="271"/>
      <c r="I197" s="272"/>
    </row>
    <row r="198" spans="1:9">
      <c r="A198" s="271"/>
      <c r="B198" s="271"/>
      <c r="C198" s="271"/>
      <c r="D198" s="271"/>
      <c r="E198" s="271"/>
      <c r="F198" s="271"/>
      <c r="G198" s="271"/>
      <c r="I198" s="272"/>
    </row>
    <row r="199" spans="1:9">
      <c r="A199" s="271"/>
      <c r="B199" s="271"/>
      <c r="C199" s="271"/>
      <c r="D199" s="271"/>
      <c r="E199" s="271"/>
      <c r="F199" s="271"/>
      <c r="G199" s="271"/>
      <c r="I199" s="272"/>
    </row>
    <row r="200" spans="1:9">
      <c r="A200" s="271"/>
      <c r="B200" s="271"/>
      <c r="C200" s="271"/>
      <c r="D200" s="271"/>
      <c r="E200" s="271"/>
      <c r="F200" s="271"/>
      <c r="G200" s="271"/>
      <c r="I200" s="272"/>
    </row>
    <row r="201" spans="1:9">
      <c r="A201" s="271"/>
      <c r="B201" s="271"/>
      <c r="C201" s="271"/>
      <c r="D201" s="271"/>
      <c r="E201" s="271"/>
      <c r="F201" s="271"/>
      <c r="G201" s="271"/>
      <c r="I201" s="272"/>
    </row>
    <row r="202" spans="1:9">
      <c r="A202" s="271"/>
      <c r="B202" s="271"/>
      <c r="C202" s="271"/>
      <c r="D202" s="271"/>
      <c r="E202" s="271"/>
      <c r="F202" s="271"/>
      <c r="G202" s="271"/>
      <c r="I202" s="272"/>
    </row>
    <row r="203" spans="1:9">
      <c r="A203" s="271"/>
      <c r="B203" s="271"/>
      <c r="C203" s="271"/>
      <c r="D203" s="271"/>
      <c r="E203" s="271"/>
      <c r="F203" s="271"/>
      <c r="G203" s="271"/>
      <c r="I203" s="272"/>
    </row>
    <row r="204" spans="1:9">
      <c r="A204" s="271"/>
      <c r="B204" s="271"/>
      <c r="C204" s="271"/>
      <c r="D204" s="271"/>
      <c r="E204" s="271"/>
      <c r="F204" s="271"/>
      <c r="G204" s="271"/>
      <c r="I204" s="272"/>
    </row>
    <row r="205" spans="1:9">
      <c r="A205" s="271"/>
      <c r="B205" s="271"/>
      <c r="C205" s="271"/>
      <c r="D205" s="271"/>
      <c r="E205" s="271"/>
      <c r="F205" s="271"/>
      <c r="G205" s="271"/>
      <c r="I205" s="272"/>
    </row>
    <row r="206" spans="1:9">
      <c r="A206" s="271"/>
      <c r="B206" s="271"/>
      <c r="C206" s="271"/>
      <c r="D206" s="271"/>
      <c r="E206" s="271"/>
      <c r="F206" s="271"/>
      <c r="G206" s="271"/>
      <c r="I206" s="272"/>
    </row>
    <row r="207" spans="1:9">
      <c r="A207" s="271"/>
      <c r="B207" s="271"/>
      <c r="C207" s="271"/>
      <c r="D207" s="271"/>
      <c r="E207" s="271"/>
      <c r="F207" s="271"/>
      <c r="G207" s="271"/>
      <c r="I207" s="272"/>
    </row>
    <row r="208" spans="1:9">
      <c r="A208" s="271"/>
      <c r="B208" s="271"/>
      <c r="C208" s="271"/>
      <c r="D208" s="271"/>
      <c r="E208" s="271"/>
      <c r="F208" s="271"/>
      <c r="G208" s="271"/>
      <c r="I208" s="272"/>
    </row>
    <row r="209" spans="1:9">
      <c r="A209" s="271"/>
      <c r="B209" s="271"/>
      <c r="C209" s="271"/>
      <c r="D209" s="271"/>
      <c r="E209" s="271"/>
      <c r="F209" s="271"/>
      <c r="G209" s="271"/>
      <c r="I209" s="272"/>
    </row>
    <row r="210" spans="1:9">
      <c r="A210" s="271"/>
      <c r="B210" s="271"/>
      <c r="C210" s="271"/>
      <c r="D210" s="271"/>
      <c r="E210" s="271"/>
      <c r="F210" s="271"/>
      <c r="G210" s="271"/>
      <c r="I210" s="272"/>
    </row>
    <row r="211" spans="1:9">
      <c r="A211" s="271"/>
      <c r="B211" s="271"/>
      <c r="C211" s="271"/>
      <c r="D211" s="271"/>
      <c r="E211" s="271"/>
      <c r="F211" s="271"/>
      <c r="G211" s="271"/>
      <c r="I211" s="272"/>
    </row>
    <row r="212" spans="1:9">
      <c r="A212" s="271"/>
      <c r="B212" s="271"/>
      <c r="C212" s="271"/>
      <c r="D212" s="271"/>
      <c r="E212" s="271"/>
      <c r="F212" s="271"/>
      <c r="G212" s="271"/>
      <c r="I212" s="272"/>
    </row>
    <row r="213" spans="1:9">
      <c r="A213" s="271"/>
      <c r="B213" s="271"/>
      <c r="C213" s="271"/>
      <c r="D213" s="271"/>
      <c r="E213" s="271"/>
      <c r="F213" s="271"/>
      <c r="G213" s="271"/>
      <c r="I213" s="272"/>
    </row>
    <row r="214" spans="1:9">
      <c r="A214" s="271"/>
      <c r="B214" s="271"/>
      <c r="C214" s="271"/>
      <c r="D214" s="271"/>
      <c r="E214" s="271"/>
      <c r="F214" s="271"/>
      <c r="G214" s="271"/>
      <c r="I214" s="272"/>
    </row>
    <row r="215" spans="1:9">
      <c r="A215" s="271"/>
      <c r="B215" s="271"/>
      <c r="C215" s="271"/>
      <c r="D215" s="271"/>
      <c r="E215" s="271"/>
      <c r="F215" s="271"/>
      <c r="G215" s="271"/>
      <c r="I215" s="272"/>
    </row>
    <row r="216" spans="1:9">
      <c r="A216" s="271"/>
      <c r="B216" s="271"/>
      <c r="C216" s="271"/>
      <c r="D216" s="271"/>
      <c r="E216" s="271"/>
      <c r="F216" s="271"/>
      <c r="G216" s="271"/>
      <c r="I216" s="272"/>
    </row>
    <row r="217" spans="1:9">
      <c r="A217" s="271"/>
      <c r="B217" s="271"/>
      <c r="C217" s="271"/>
      <c r="D217" s="271"/>
      <c r="E217" s="271"/>
      <c r="F217" s="271"/>
      <c r="G217" s="271"/>
      <c r="I217" s="272"/>
    </row>
    <row r="218" spans="1:9">
      <c r="A218" s="271"/>
      <c r="B218" s="271"/>
      <c r="C218" s="271"/>
      <c r="D218" s="271"/>
      <c r="E218" s="271"/>
      <c r="F218" s="271"/>
      <c r="G218" s="271"/>
      <c r="I218" s="272"/>
    </row>
    <row r="219" spans="1:9">
      <c r="A219" s="271"/>
      <c r="B219" s="271"/>
      <c r="C219" s="271"/>
      <c r="D219" s="271"/>
      <c r="E219" s="271"/>
      <c r="F219" s="271"/>
      <c r="G219" s="271"/>
      <c r="I219" s="272"/>
    </row>
    <row r="220" spans="1:9">
      <c r="A220" s="271"/>
      <c r="B220" s="271"/>
      <c r="C220" s="271"/>
      <c r="D220" s="271"/>
      <c r="E220" s="271"/>
      <c r="F220" s="271"/>
      <c r="G220" s="271"/>
      <c r="I220" s="272"/>
    </row>
    <row r="221" spans="1:9">
      <c r="A221" s="271"/>
      <c r="B221" s="271"/>
      <c r="C221" s="271"/>
      <c r="D221" s="271"/>
      <c r="E221" s="271"/>
      <c r="F221" s="271"/>
      <c r="G221" s="271"/>
      <c r="I221" s="272"/>
    </row>
    <row r="222" spans="1:9">
      <c r="A222" s="271"/>
      <c r="B222" s="271"/>
      <c r="C222" s="271"/>
      <c r="D222" s="271"/>
      <c r="E222" s="271"/>
      <c r="F222" s="271"/>
      <c r="G222" s="271"/>
      <c r="I222" s="272"/>
    </row>
    <row r="223" spans="1:9">
      <c r="A223" s="271"/>
      <c r="B223" s="271"/>
      <c r="C223" s="271"/>
      <c r="D223" s="271"/>
      <c r="E223" s="271"/>
      <c r="F223" s="271"/>
      <c r="G223" s="271"/>
      <c r="I223" s="272"/>
    </row>
    <row r="224" spans="1:9">
      <c r="A224" s="271"/>
      <c r="B224" s="271"/>
      <c r="C224" s="271"/>
      <c r="D224" s="271"/>
      <c r="E224" s="271"/>
      <c r="F224" s="271"/>
      <c r="G224" s="271"/>
    </row>
    <row r="225" spans="1:7">
      <c r="A225" s="271"/>
      <c r="B225" s="271"/>
      <c r="C225" s="271"/>
      <c r="D225" s="271"/>
      <c r="E225" s="271"/>
      <c r="F225" s="271"/>
      <c r="G225" s="271"/>
    </row>
    <row r="226" spans="1:7">
      <c r="A226" s="271"/>
      <c r="B226" s="271"/>
      <c r="C226" s="271"/>
      <c r="D226" s="271"/>
      <c r="E226" s="271"/>
      <c r="F226" s="271"/>
      <c r="G226" s="271"/>
    </row>
    <row r="227" spans="1:7">
      <c r="A227" s="271"/>
      <c r="B227" s="271"/>
      <c r="C227" s="271"/>
      <c r="D227" s="271"/>
      <c r="E227" s="271"/>
      <c r="F227" s="271"/>
      <c r="G227" s="271"/>
    </row>
    <row r="228" spans="1:7">
      <c r="A228" s="271"/>
      <c r="B228" s="271"/>
      <c r="C228" s="271"/>
      <c r="D228" s="271"/>
      <c r="E228" s="271"/>
      <c r="F228" s="271"/>
      <c r="G228" s="271"/>
    </row>
    <row r="229" spans="1:7">
      <c r="A229" s="271"/>
      <c r="B229" s="271"/>
      <c r="C229" s="271"/>
      <c r="D229" s="271"/>
      <c r="E229" s="271"/>
      <c r="F229" s="271"/>
      <c r="G229" s="271"/>
    </row>
    <row r="230" spans="1:7">
      <c r="A230" s="271"/>
      <c r="B230" s="271"/>
      <c r="C230" s="271"/>
      <c r="D230" s="271"/>
      <c r="E230" s="271"/>
      <c r="F230" s="271"/>
      <c r="G230" s="271"/>
    </row>
    <row r="231" spans="1:7">
      <c r="A231" s="271"/>
      <c r="B231" s="271"/>
      <c r="C231" s="271"/>
      <c r="D231" s="271"/>
      <c r="E231" s="271"/>
      <c r="F231" s="271"/>
      <c r="G231" s="271"/>
    </row>
    <row r="232" spans="1:7">
      <c r="A232" s="271"/>
      <c r="B232" s="271"/>
      <c r="C232" s="271"/>
      <c r="D232" s="271"/>
      <c r="E232" s="271"/>
      <c r="F232" s="271"/>
      <c r="G232" s="271"/>
    </row>
    <row r="233" spans="1:7">
      <c r="A233" s="271"/>
      <c r="B233" s="271"/>
      <c r="C233" s="271"/>
      <c r="D233" s="271"/>
      <c r="E233" s="271"/>
      <c r="F233" s="271"/>
      <c r="G233" s="271"/>
    </row>
    <row r="234" spans="1:7">
      <c r="A234" s="271"/>
      <c r="B234" s="271"/>
      <c r="C234" s="271"/>
      <c r="D234" s="271"/>
      <c r="E234" s="271"/>
      <c r="F234" s="271"/>
      <c r="G234" s="271"/>
    </row>
    <row r="235" spans="1:7">
      <c r="A235" s="271"/>
      <c r="B235" s="271"/>
      <c r="C235" s="271"/>
      <c r="D235" s="271"/>
      <c r="E235" s="271"/>
      <c r="F235" s="271"/>
      <c r="G235" s="271"/>
    </row>
    <row r="236" spans="1:7">
      <c r="A236" s="271"/>
      <c r="B236" s="271"/>
      <c r="C236" s="271"/>
      <c r="D236" s="271"/>
      <c r="E236" s="271"/>
      <c r="F236" s="271"/>
      <c r="G236" s="271"/>
    </row>
    <row r="237" spans="1:7">
      <c r="A237" s="271"/>
      <c r="B237" s="271"/>
      <c r="C237" s="271"/>
      <c r="D237" s="271"/>
      <c r="E237" s="271"/>
      <c r="F237" s="271"/>
      <c r="G237" s="271"/>
    </row>
    <row r="238" spans="1:7">
      <c r="A238" s="271"/>
      <c r="B238" s="271"/>
      <c r="C238" s="271"/>
      <c r="D238" s="271"/>
      <c r="E238" s="271"/>
      <c r="F238" s="271"/>
      <c r="G238" s="271"/>
    </row>
    <row r="239" spans="1:7">
      <c r="A239" s="271"/>
      <c r="B239" s="271"/>
      <c r="C239" s="271"/>
      <c r="D239" s="271"/>
      <c r="E239" s="271"/>
      <c r="F239" s="271"/>
      <c r="G239" s="271"/>
    </row>
    <row r="240" spans="1:7">
      <c r="A240" s="271"/>
      <c r="B240" s="271"/>
      <c r="C240" s="271"/>
      <c r="D240" s="271"/>
      <c r="E240" s="271"/>
      <c r="F240" s="271"/>
      <c r="G240" s="271"/>
    </row>
    <row r="241" spans="1:7">
      <c r="A241" s="271"/>
      <c r="B241" s="271"/>
      <c r="C241" s="271"/>
      <c r="D241" s="271"/>
      <c r="E241" s="271"/>
      <c r="F241" s="271"/>
      <c r="G241" s="271"/>
    </row>
    <row r="242" spans="1:7">
      <c r="A242" s="271"/>
      <c r="B242" s="271"/>
      <c r="C242" s="271"/>
      <c r="D242" s="271"/>
      <c r="E242" s="271"/>
      <c r="F242" s="271"/>
      <c r="G242" s="271"/>
    </row>
    <row r="243" spans="1:7">
      <c r="A243" s="271"/>
      <c r="B243" s="271"/>
      <c r="C243" s="271"/>
      <c r="D243" s="271"/>
      <c r="E243" s="271"/>
      <c r="F243" s="271"/>
      <c r="G243" s="271"/>
    </row>
    <row r="244" spans="1:7">
      <c r="A244" s="271"/>
      <c r="B244" s="271"/>
      <c r="C244" s="271"/>
      <c r="D244" s="271"/>
      <c r="E244" s="271"/>
      <c r="F244" s="271"/>
      <c r="G244" s="271"/>
    </row>
    <row r="245" spans="1:7">
      <c r="A245" s="271"/>
      <c r="B245" s="271"/>
      <c r="C245" s="271"/>
      <c r="D245" s="271"/>
      <c r="E245" s="271"/>
      <c r="F245" s="271"/>
      <c r="G245" s="271"/>
    </row>
    <row r="246" spans="1:7">
      <c r="A246" s="271"/>
      <c r="B246" s="271"/>
      <c r="C246" s="271"/>
      <c r="D246" s="271"/>
      <c r="F246" s="271"/>
      <c r="G246" s="271"/>
    </row>
    <row r="247" spans="1:7">
      <c r="A247" s="271"/>
      <c r="B247" s="271"/>
      <c r="C247" s="271"/>
      <c r="D247" s="271"/>
      <c r="F247" s="271"/>
      <c r="G247" s="271"/>
    </row>
    <row r="248" spans="1:7">
      <c r="A248" s="271"/>
      <c r="B248" s="271"/>
      <c r="C248" s="271"/>
      <c r="D248" s="271"/>
      <c r="F248" s="271"/>
      <c r="G248" s="271"/>
    </row>
    <row r="249" spans="1:7">
      <c r="A249" s="271"/>
      <c r="B249" s="271"/>
      <c r="C249" s="271"/>
      <c r="D249" s="271"/>
      <c r="F249" s="271"/>
      <c r="G249" s="271"/>
    </row>
    <row r="250" spans="1:7">
      <c r="A250" s="271"/>
      <c r="B250" s="271"/>
      <c r="C250" s="271"/>
      <c r="D250" s="271"/>
      <c r="F250" s="271"/>
      <c r="G250" s="271"/>
    </row>
    <row r="251" spans="1:7">
      <c r="A251" s="271"/>
      <c r="B251" s="271"/>
      <c r="C251" s="271"/>
      <c r="D251" s="271"/>
      <c r="F251" s="271"/>
      <c r="G251" s="271"/>
    </row>
    <row r="252" spans="1:7">
      <c r="A252" s="271"/>
      <c r="B252" s="271"/>
      <c r="C252" s="271"/>
      <c r="D252" s="271"/>
      <c r="F252" s="271"/>
      <c r="G252" s="271"/>
    </row>
    <row r="253" spans="1:7">
      <c r="A253" s="271"/>
      <c r="B253" s="271"/>
      <c r="C253" s="271"/>
      <c r="D253" s="271"/>
      <c r="F253" s="271"/>
      <c r="G253" s="271"/>
    </row>
    <row r="254" spans="1:7">
      <c r="A254" s="271"/>
      <c r="B254" s="271"/>
      <c r="C254" s="271"/>
      <c r="D254" s="271"/>
      <c r="F254" s="271"/>
      <c r="G254" s="271"/>
    </row>
    <row r="255" spans="1:7">
      <c r="A255" s="271"/>
      <c r="B255" s="271"/>
      <c r="C255" s="271"/>
      <c r="D255" s="271"/>
      <c r="F255" s="271"/>
      <c r="G255" s="271"/>
    </row>
    <row r="256" spans="1:7">
      <c r="A256" s="271"/>
      <c r="B256" s="271"/>
      <c r="C256" s="271"/>
      <c r="D256" s="271"/>
      <c r="F256" s="271"/>
      <c r="G256" s="271"/>
    </row>
    <row r="257" spans="1:7">
      <c r="A257" s="271"/>
      <c r="B257" s="271"/>
      <c r="C257" s="271"/>
      <c r="D257" s="271"/>
      <c r="F257" s="271"/>
      <c r="G257" s="271"/>
    </row>
    <row r="258" spans="1:7">
      <c r="A258" s="271"/>
      <c r="B258" s="271"/>
      <c r="C258" s="271"/>
      <c r="D258" s="271"/>
      <c r="F258" s="271"/>
      <c r="G258" s="271"/>
    </row>
    <row r="259" spans="1:7">
      <c r="A259" s="271"/>
      <c r="B259" s="271"/>
      <c r="C259" s="271"/>
      <c r="D259" s="271"/>
      <c r="F259" s="271"/>
      <c r="G259" s="271"/>
    </row>
    <row r="260" spans="1:7">
      <c r="A260" s="271"/>
      <c r="B260" s="271"/>
      <c r="C260" s="271"/>
      <c r="D260" s="271"/>
      <c r="G260" s="271"/>
    </row>
    <row r="261" spans="1:7">
      <c r="A261" s="271"/>
      <c r="B261" s="271"/>
      <c r="C261" s="271"/>
      <c r="D261" s="271"/>
      <c r="G261" s="271"/>
    </row>
    <row r="262" spans="1:7">
      <c r="A262" s="271"/>
      <c r="B262" s="271"/>
      <c r="C262" s="271"/>
      <c r="D262" s="271"/>
      <c r="G262" s="271"/>
    </row>
    <row r="263" spans="1:7">
      <c r="A263" s="271"/>
      <c r="B263" s="271"/>
      <c r="C263" s="271"/>
      <c r="D263" s="271"/>
      <c r="G263" s="271"/>
    </row>
    <row r="264" spans="1:7">
      <c r="A264" s="271"/>
      <c r="B264" s="271"/>
      <c r="C264" s="271"/>
      <c r="D264" s="271"/>
      <c r="G264" s="271"/>
    </row>
    <row r="265" spans="1:7">
      <c r="A265" s="271"/>
      <c r="B265" s="271"/>
      <c r="C265" s="271"/>
      <c r="D265" s="271"/>
      <c r="G265" s="271"/>
    </row>
    <row r="266" spans="1:7">
      <c r="A266" s="271"/>
      <c r="B266" s="271"/>
      <c r="C266" s="271"/>
      <c r="D266" s="271"/>
      <c r="G266" s="271"/>
    </row>
    <row r="267" spans="1:7">
      <c r="A267" s="271"/>
      <c r="B267" s="271"/>
      <c r="C267" s="271"/>
      <c r="D267" s="271"/>
      <c r="G267" s="271"/>
    </row>
    <row r="268" spans="1:7">
      <c r="A268" s="271"/>
      <c r="B268" s="271"/>
      <c r="C268" s="271"/>
      <c r="D268" s="271"/>
      <c r="G268" s="271"/>
    </row>
    <row r="269" spans="1:7">
      <c r="A269" s="271"/>
      <c r="B269" s="271"/>
      <c r="C269" s="271"/>
      <c r="D269" s="271"/>
      <c r="G269" s="271"/>
    </row>
    <row r="270" spans="1:7">
      <c r="A270" s="271"/>
      <c r="B270" s="271"/>
      <c r="C270" s="271"/>
      <c r="D270" s="271"/>
      <c r="G270" s="271"/>
    </row>
    <row r="271" spans="1:7">
      <c r="A271" s="271"/>
      <c r="B271" s="271"/>
      <c r="C271" s="271"/>
      <c r="D271" s="271"/>
      <c r="G271" s="271"/>
    </row>
    <row r="272" spans="1:7">
      <c r="A272" s="271"/>
      <c r="B272" s="271"/>
      <c r="C272" s="271"/>
      <c r="D272" s="271"/>
      <c r="G272" s="271"/>
    </row>
    <row r="273" spans="1:7">
      <c r="A273" s="271"/>
      <c r="B273" s="271"/>
      <c r="C273" s="271"/>
      <c r="D273" s="271"/>
      <c r="G273" s="271"/>
    </row>
    <row r="274" spans="1:7">
      <c r="A274" s="271"/>
      <c r="B274" s="271"/>
      <c r="C274" s="271"/>
      <c r="D274" s="271"/>
      <c r="G274" s="271"/>
    </row>
    <row r="275" spans="1:7">
      <c r="A275" s="271"/>
      <c r="B275" s="271"/>
      <c r="C275" s="271"/>
      <c r="D275" s="271"/>
      <c r="G275" s="271"/>
    </row>
    <row r="276" spans="1:7">
      <c r="A276" s="271"/>
      <c r="B276" s="271"/>
      <c r="C276" s="271"/>
      <c r="D276" s="271"/>
      <c r="G276" s="271"/>
    </row>
    <row r="277" spans="1:7">
      <c r="A277" s="271"/>
      <c r="B277" s="271"/>
      <c r="C277" s="271"/>
      <c r="D277" s="271"/>
      <c r="G277" s="271"/>
    </row>
    <row r="278" spans="1:7">
      <c r="A278" s="271"/>
      <c r="B278" s="271"/>
      <c r="C278" s="271"/>
      <c r="D278" s="271"/>
      <c r="G278" s="271"/>
    </row>
    <row r="279" spans="1:7">
      <c r="A279" s="271"/>
      <c r="B279" s="271"/>
      <c r="C279" s="271"/>
      <c r="D279" s="271"/>
      <c r="G279" s="271"/>
    </row>
    <row r="280" spans="1:7">
      <c r="A280" s="271"/>
      <c r="B280" s="271"/>
      <c r="C280" s="271"/>
      <c r="D280" s="271"/>
      <c r="G280" s="271"/>
    </row>
    <row r="281" spans="1:7">
      <c r="A281" s="271"/>
      <c r="B281" s="271"/>
      <c r="C281" s="271"/>
      <c r="D281" s="271"/>
      <c r="G281" s="271"/>
    </row>
    <row r="282" spans="1:7">
      <c r="A282" s="271"/>
      <c r="B282" s="271"/>
      <c r="C282" s="271"/>
      <c r="D282" s="271"/>
      <c r="G282" s="271"/>
    </row>
    <row r="283" spans="1:7">
      <c r="A283" s="271"/>
      <c r="B283" s="271"/>
      <c r="C283" s="271"/>
      <c r="D283" s="271"/>
      <c r="G283" s="271"/>
    </row>
    <row r="284" spans="1:7">
      <c r="A284" s="271"/>
      <c r="B284" s="271"/>
      <c r="C284" s="271"/>
      <c r="D284" s="271"/>
      <c r="G284" s="271"/>
    </row>
    <row r="285" spans="1:7">
      <c r="A285" s="271"/>
      <c r="B285" s="271"/>
      <c r="C285" s="271"/>
      <c r="D285" s="271"/>
      <c r="G285" s="271"/>
    </row>
    <row r="286" spans="1:7">
      <c r="A286" s="271"/>
      <c r="B286" s="271"/>
      <c r="C286" s="271"/>
      <c r="D286" s="271"/>
      <c r="G286" s="271"/>
    </row>
    <row r="287" spans="1:7">
      <c r="A287" s="271"/>
      <c r="B287" s="271"/>
      <c r="C287" s="271"/>
      <c r="D287" s="271"/>
      <c r="G287" s="271"/>
    </row>
    <row r="288" spans="1:7">
      <c r="A288" s="271"/>
      <c r="B288" s="271"/>
      <c r="C288" s="271"/>
      <c r="D288" s="271"/>
      <c r="G288" s="271"/>
    </row>
    <row r="289" spans="1:7">
      <c r="A289" s="271"/>
      <c r="B289" s="271"/>
      <c r="C289" s="271"/>
      <c r="D289" s="271"/>
      <c r="G289" s="271"/>
    </row>
    <row r="290" spans="1:7">
      <c r="A290" s="271"/>
      <c r="B290" s="271"/>
      <c r="C290" s="271"/>
      <c r="D290" s="271"/>
      <c r="G290" s="271"/>
    </row>
    <row r="291" spans="1:7">
      <c r="A291" s="271"/>
      <c r="B291" s="271"/>
      <c r="C291" s="271"/>
      <c r="D291" s="271"/>
      <c r="G291" s="271"/>
    </row>
    <row r="292" spans="1:7">
      <c r="A292" s="271"/>
      <c r="B292" s="271"/>
      <c r="C292" s="271"/>
      <c r="D292" s="271"/>
      <c r="G292" s="271"/>
    </row>
    <row r="293" spans="1:7">
      <c r="A293" s="271"/>
      <c r="B293" s="271"/>
      <c r="C293" s="271"/>
      <c r="D293" s="271"/>
      <c r="G293" s="271"/>
    </row>
    <row r="294" spans="1:7">
      <c r="A294" s="271"/>
      <c r="B294" s="271"/>
      <c r="C294" s="271"/>
      <c r="D294" s="271"/>
      <c r="G294" s="271"/>
    </row>
    <row r="295" spans="1:7">
      <c r="A295" s="271"/>
      <c r="B295" s="271"/>
      <c r="C295" s="271"/>
      <c r="D295" s="271"/>
      <c r="G295" s="271"/>
    </row>
    <row r="296" spans="1:7">
      <c r="A296" s="271"/>
      <c r="B296" s="271"/>
      <c r="C296" s="271"/>
      <c r="D296" s="271"/>
      <c r="G296" s="271"/>
    </row>
    <row r="297" spans="1:7">
      <c r="A297" s="271"/>
      <c r="B297" s="271"/>
      <c r="C297" s="271"/>
      <c r="D297" s="271"/>
      <c r="G297" s="271"/>
    </row>
    <row r="298" spans="1:7">
      <c r="A298" s="271"/>
      <c r="B298" s="271"/>
      <c r="C298" s="271"/>
      <c r="D298" s="271"/>
      <c r="G298" s="271"/>
    </row>
    <row r="299" spans="1:7">
      <c r="A299" s="271"/>
      <c r="B299" s="271"/>
      <c r="C299" s="271"/>
      <c r="D299" s="271"/>
      <c r="G299" s="271"/>
    </row>
    <row r="300" spans="1:7">
      <c r="A300" s="271"/>
      <c r="B300" s="271"/>
      <c r="C300" s="271"/>
      <c r="D300" s="271"/>
      <c r="G300" s="271"/>
    </row>
    <row r="301" spans="1:7">
      <c r="A301" s="271"/>
      <c r="B301" s="271"/>
      <c r="C301" s="271"/>
      <c r="D301" s="271"/>
      <c r="G301" s="271"/>
    </row>
    <row r="302" spans="1:7">
      <c r="A302" s="271"/>
      <c r="B302" s="271"/>
      <c r="C302" s="271"/>
      <c r="D302" s="271"/>
      <c r="G302" s="271"/>
    </row>
    <row r="303" spans="1:7">
      <c r="A303" s="271"/>
      <c r="B303" s="271"/>
      <c r="C303" s="271"/>
      <c r="D303" s="271"/>
      <c r="G303" s="271"/>
    </row>
    <row r="304" spans="1:7">
      <c r="A304" s="271"/>
      <c r="B304" s="271"/>
      <c r="C304" s="271"/>
      <c r="D304" s="271"/>
      <c r="G304" s="271"/>
    </row>
    <row r="305" spans="1:7">
      <c r="A305" s="271"/>
      <c r="B305" s="271"/>
      <c r="C305" s="271"/>
      <c r="D305" s="271"/>
      <c r="G305" s="271"/>
    </row>
    <row r="306" spans="1:7">
      <c r="A306" s="271"/>
      <c r="B306" s="271"/>
      <c r="C306" s="271"/>
      <c r="D306" s="271"/>
      <c r="G306" s="271"/>
    </row>
    <row r="307" spans="1:7">
      <c r="A307" s="271"/>
      <c r="B307" s="271"/>
      <c r="C307" s="271"/>
      <c r="D307" s="271"/>
      <c r="G307" s="271"/>
    </row>
    <row r="308" spans="1:7">
      <c r="A308" s="271"/>
      <c r="B308" s="271"/>
      <c r="C308" s="271"/>
      <c r="D308" s="271"/>
      <c r="G308" s="271"/>
    </row>
    <row r="309" spans="1:7">
      <c r="A309" s="271"/>
      <c r="B309" s="271"/>
      <c r="C309" s="271"/>
      <c r="D309" s="271"/>
      <c r="G309" s="271"/>
    </row>
    <row r="310" spans="1:7">
      <c r="A310" s="271"/>
      <c r="B310" s="271"/>
      <c r="C310" s="271"/>
      <c r="D310" s="271"/>
      <c r="G310" s="271"/>
    </row>
    <row r="311" spans="1:7">
      <c r="A311" s="271"/>
      <c r="B311" s="271"/>
      <c r="C311" s="271"/>
      <c r="D311" s="271"/>
      <c r="G311" s="271"/>
    </row>
    <row r="312" spans="1:7">
      <c r="A312" s="271"/>
      <c r="B312" s="271"/>
      <c r="C312" s="271"/>
      <c r="D312" s="271"/>
      <c r="G312" s="271"/>
    </row>
    <row r="313" spans="1:7">
      <c r="A313" s="271"/>
      <c r="B313" s="271"/>
      <c r="C313" s="271"/>
      <c r="D313" s="271"/>
      <c r="G313" s="271"/>
    </row>
    <row r="314" spans="1:7">
      <c r="A314" s="271"/>
      <c r="B314" s="271"/>
      <c r="C314" s="271"/>
      <c r="D314" s="271"/>
      <c r="G314" s="271"/>
    </row>
    <row r="315" spans="1:7">
      <c r="A315" s="271"/>
      <c r="B315" s="271"/>
      <c r="C315" s="271"/>
      <c r="D315" s="271"/>
      <c r="G315" s="271"/>
    </row>
    <row r="316" spans="1:7">
      <c r="A316" s="271"/>
      <c r="B316" s="271"/>
      <c r="C316" s="271"/>
      <c r="D316" s="271"/>
      <c r="G316" s="271"/>
    </row>
    <row r="317" spans="1:7">
      <c r="A317" s="271"/>
      <c r="B317" s="271"/>
      <c r="C317" s="271"/>
      <c r="D317" s="271"/>
      <c r="G317" s="271"/>
    </row>
    <row r="318" spans="1:7">
      <c r="A318" s="271"/>
      <c r="B318" s="271"/>
      <c r="C318" s="271"/>
      <c r="D318" s="271"/>
      <c r="G318" s="271"/>
    </row>
    <row r="319" spans="1:7">
      <c r="A319" s="271"/>
      <c r="B319" s="271"/>
      <c r="C319" s="271"/>
      <c r="D319" s="271"/>
      <c r="G319" s="271"/>
    </row>
    <row r="320" spans="1:7">
      <c r="A320" s="271"/>
      <c r="B320" s="271"/>
      <c r="C320" s="271"/>
      <c r="D320" s="271"/>
      <c r="G320" s="271"/>
    </row>
    <row r="321" spans="1:7">
      <c r="A321" s="271"/>
      <c r="B321" s="271"/>
      <c r="C321" s="271"/>
      <c r="D321" s="271"/>
      <c r="G321" s="271"/>
    </row>
    <row r="322" spans="1:7">
      <c r="B322" s="271"/>
      <c r="C322" s="271"/>
      <c r="D322" s="271"/>
      <c r="G322" s="271"/>
    </row>
    <row r="323" spans="1:7">
      <c r="B323" s="271"/>
      <c r="C323" s="271"/>
      <c r="D323" s="271"/>
      <c r="G323" s="271"/>
    </row>
    <row r="324" spans="1:7">
      <c r="B324" s="271"/>
      <c r="C324" s="271"/>
      <c r="D324" s="271"/>
      <c r="G324" s="271"/>
    </row>
    <row r="325" spans="1:7">
      <c r="B325" s="271"/>
      <c r="C325" s="271"/>
      <c r="D325" s="271"/>
      <c r="G325" s="271"/>
    </row>
    <row r="326" spans="1:7">
      <c r="B326" s="271"/>
      <c r="C326" s="271"/>
      <c r="D326" s="271"/>
      <c r="G326" s="271"/>
    </row>
    <row r="327" spans="1:7">
      <c r="B327" s="271"/>
      <c r="C327" s="271"/>
      <c r="D327" s="271"/>
      <c r="G327" s="271"/>
    </row>
    <row r="328" spans="1:7">
      <c r="B328" s="271"/>
      <c r="C328" s="271"/>
      <c r="D328" s="271"/>
      <c r="G328" s="271"/>
    </row>
    <row r="329" spans="1:7">
      <c r="B329" s="271"/>
      <c r="C329" s="271"/>
      <c r="D329" s="271"/>
      <c r="G329" s="271"/>
    </row>
    <row r="330" spans="1:7">
      <c r="B330" s="271"/>
      <c r="C330" s="271"/>
      <c r="D330" s="271"/>
      <c r="G330" s="271"/>
    </row>
    <row r="331" spans="1:7">
      <c r="B331" s="271"/>
      <c r="C331" s="271"/>
      <c r="D331" s="271"/>
      <c r="G331" s="271"/>
    </row>
    <row r="332" spans="1:7">
      <c r="B332" s="271"/>
      <c r="C332" s="271"/>
      <c r="D332" s="271"/>
      <c r="G332" s="271"/>
    </row>
    <row r="333" spans="1:7">
      <c r="B333" s="271"/>
      <c r="C333" s="271"/>
      <c r="G333" s="271"/>
    </row>
    <row r="334" spans="1:7">
      <c r="B334" s="271"/>
      <c r="C334" s="271"/>
      <c r="G334" s="271"/>
    </row>
    <row r="335" spans="1:7">
      <c r="B335" s="271"/>
      <c r="C335" s="271"/>
      <c r="G335" s="271"/>
    </row>
    <row r="336" spans="1:7">
      <c r="B336" s="271"/>
      <c r="C336" s="271"/>
      <c r="G336" s="271"/>
    </row>
    <row r="337" spans="2:7">
      <c r="B337" s="271"/>
      <c r="C337" s="271"/>
      <c r="G337" s="271"/>
    </row>
    <row r="338" spans="2:7">
      <c r="B338" s="271"/>
      <c r="C338" s="271"/>
      <c r="G338" s="271"/>
    </row>
    <row r="339" spans="2:7">
      <c r="B339" s="271"/>
      <c r="C339" s="271"/>
      <c r="G339" s="271"/>
    </row>
    <row r="340" spans="2:7">
      <c r="B340" s="271"/>
      <c r="C340" s="271"/>
      <c r="G340" s="271"/>
    </row>
    <row r="341" spans="2:7">
      <c r="B341" s="271"/>
      <c r="C341" s="271"/>
      <c r="G341" s="271"/>
    </row>
    <row r="342" spans="2:7">
      <c r="B342" s="271"/>
      <c r="C342" s="271"/>
      <c r="G342" s="271"/>
    </row>
    <row r="343" spans="2:7">
      <c r="B343" s="271"/>
      <c r="C343" s="271"/>
    </row>
    <row r="344" spans="2:7">
      <c r="B344" s="271"/>
      <c r="C344" s="271"/>
    </row>
    <row r="345" spans="2:7">
      <c r="B345" s="271"/>
      <c r="C345" s="271"/>
    </row>
    <row r="346" spans="2:7">
      <c r="B346" s="271"/>
      <c r="C346" s="271"/>
    </row>
    <row r="347" spans="2:7">
      <c r="B347" s="271"/>
      <c r="C347" s="271"/>
    </row>
    <row r="348" spans="2:7">
      <c r="B348" s="271"/>
      <c r="C348" s="271"/>
    </row>
    <row r="349" spans="2:7">
      <c r="B349" s="271"/>
      <c r="C349" s="271"/>
    </row>
    <row r="350" spans="2:7">
      <c r="B350" s="271"/>
      <c r="C350" s="271"/>
    </row>
    <row r="351" spans="2:7">
      <c r="B351" s="271"/>
      <c r="C351" s="271"/>
    </row>
    <row r="352" spans="2:7">
      <c r="B352" s="271"/>
      <c r="C352" s="271"/>
    </row>
    <row r="353" spans="2:3">
      <c r="B353" s="271"/>
      <c r="C353" s="271"/>
    </row>
    <row r="354" spans="2:3">
      <c r="B354" s="271"/>
      <c r="C354" s="271"/>
    </row>
    <row r="355" spans="2:3">
      <c r="B355" s="271"/>
      <c r="C355" s="271"/>
    </row>
    <row r="356" spans="2:3">
      <c r="B356" s="271"/>
      <c r="C356" s="271"/>
    </row>
    <row r="357" spans="2:3">
      <c r="B357" s="271"/>
      <c r="C357" s="271"/>
    </row>
    <row r="358" spans="2:3">
      <c r="B358" s="271"/>
      <c r="C358" s="271"/>
    </row>
    <row r="359" spans="2:3">
      <c r="B359" s="271"/>
      <c r="C359" s="271"/>
    </row>
    <row r="360" spans="2:3">
      <c r="B360" s="271"/>
      <c r="C360" s="271"/>
    </row>
    <row r="361" spans="2:3">
      <c r="B361" s="271"/>
      <c r="C361" s="271"/>
    </row>
    <row r="362" spans="2:3">
      <c r="B362" s="271"/>
      <c r="C362" s="271"/>
    </row>
    <row r="363" spans="2:3">
      <c r="B363" s="271"/>
      <c r="C363" s="271"/>
    </row>
    <row r="364" spans="2:3">
      <c r="B364" s="271"/>
      <c r="C364" s="271"/>
    </row>
    <row r="365" spans="2:3">
      <c r="B365" s="271"/>
      <c r="C365" s="271"/>
    </row>
    <row r="366" spans="2:3">
      <c r="B366" s="271"/>
      <c r="C366" s="271"/>
    </row>
    <row r="367" spans="2:3">
      <c r="B367" s="271"/>
      <c r="C367" s="271"/>
    </row>
    <row r="368" spans="2:3">
      <c r="B368" s="271"/>
      <c r="C368" s="271"/>
    </row>
    <row r="369" spans="2:3">
      <c r="B369" s="271"/>
      <c r="C369" s="271"/>
    </row>
    <row r="370" spans="2:3">
      <c r="B370" s="271"/>
      <c r="C370" s="271"/>
    </row>
    <row r="371" spans="2:3">
      <c r="B371" s="271"/>
      <c r="C371" s="271"/>
    </row>
    <row r="372" spans="2:3">
      <c r="B372" s="271"/>
      <c r="C372" s="271"/>
    </row>
    <row r="373" spans="2:3">
      <c r="B373" s="271"/>
      <c r="C373" s="271"/>
    </row>
    <row r="374" spans="2:3">
      <c r="B374" s="271"/>
      <c r="C374" s="271"/>
    </row>
    <row r="375" spans="2:3">
      <c r="B375" s="271"/>
      <c r="C375" s="271"/>
    </row>
    <row r="376" spans="2:3">
      <c r="B376" s="271"/>
      <c r="C376" s="271"/>
    </row>
    <row r="377" spans="2:3">
      <c r="B377" s="271"/>
      <c r="C377" s="271"/>
    </row>
    <row r="378" spans="2:3">
      <c r="B378" s="271"/>
      <c r="C378" s="271"/>
    </row>
    <row r="379" spans="2:3">
      <c r="B379" s="271"/>
      <c r="C379" s="271"/>
    </row>
    <row r="380" spans="2:3">
      <c r="B380" s="271"/>
      <c r="C380" s="271"/>
    </row>
    <row r="381" spans="2:3">
      <c r="B381" s="271"/>
      <c r="C381" s="271"/>
    </row>
    <row r="382" spans="2:3">
      <c r="B382" s="271"/>
      <c r="C382" s="271"/>
    </row>
    <row r="383" spans="2:3">
      <c r="B383" s="271"/>
      <c r="C383" s="271"/>
    </row>
    <row r="384" spans="2:3">
      <c r="B384" s="271"/>
      <c r="C384" s="271"/>
    </row>
    <row r="385" spans="2:3">
      <c r="B385" s="271"/>
      <c r="C385" s="271"/>
    </row>
    <row r="386" spans="2:3">
      <c r="B386" s="271"/>
      <c r="C386" s="271"/>
    </row>
    <row r="387" spans="2:3">
      <c r="B387" s="271"/>
      <c r="C387" s="271"/>
    </row>
    <row r="388" spans="2:3">
      <c r="B388" s="271"/>
      <c r="C388" s="271"/>
    </row>
    <row r="389" spans="2:3">
      <c r="B389" s="271"/>
      <c r="C389" s="271"/>
    </row>
    <row r="390" spans="2:3">
      <c r="B390" s="271"/>
      <c r="C390" s="271"/>
    </row>
    <row r="391" spans="2:3">
      <c r="B391" s="271"/>
      <c r="C391" s="271"/>
    </row>
    <row r="392" spans="2:3">
      <c r="B392" s="271"/>
      <c r="C392" s="271"/>
    </row>
    <row r="393" spans="2:3">
      <c r="B393" s="271"/>
      <c r="C393" s="271"/>
    </row>
    <row r="394" spans="2:3">
      <c r="B394" s="271"/>
      <c r="C394" s="271"/>
    </row>
    <row r="395" spans="2:3">
      <c r="B395" s="271"/>
      <c r="C395" s="271"/>
    </row>
    <row r="396" spans="2:3">
      <c r="B396" s="271"/>
      <c r="C396" s="271"/>
    </row>
    <row r="397" spans="2:3">
      <c r="B397" s="271"/>
      <c r="C397" s="271"/>
    </row>
    <row r="398" spans="2:3">
      <c r="B398" s="271"/>
      <c r="C398" s="271"/>
    </row>
    <row r="399" spans="2:3">
      <c r="B399" s="271"/>
      <c r="C399" s="271"/>
    </row>
    <row r="400" spans="2:3">
      <c r="B400" s="271"/>
      <c r="C400" s="271"/>
    </row>
    <row r="401" spans="2:3">
      <c r="B401" s="271"/>
      <c r="C401" s="271"/>
    </row>
    <row r="402" spans="2:3">
      <c r="B402" s="271"/>
      <c r="C402" s="271"/>
    </row>
    <row r="403" spans="2:3">
      <c r="B403" s="271"/>
      <c r="C403" s="271"/>
    </row>
    <row r="404" spans="2:3">
      <c r="B404" s="271"/>
      <c r="C404" s="271"/>
    </row>
    <row r="405" spans="2:3">
      <c r="B405" s="271"/>
      <c r="C405" s="271"/>
    </row>
    <row r="406" spans="2:3">
      <c r="B406" s="271"/>
      <c r="C406" s="271"/>
    </row>
    <row r="407" spans="2:3">
      <c r="B407" s="271"/>
      <c r="C407" s="271"/>
    </row>
    <row r="408" spans="2:3">
      <c r="B408" s="271"/>
      <c r="C408" s="271"/>
    </row>
    <row r="409" spans="2:3">
      <c r="B409" s="271"/>
      <c r="C409" s="271"/>
    </row>
    <row r="410" spans="2:3">
      <c r="B410" s="271"/>
      <c r="C410" s="271"/>
    </row>
    <row r="411" spans="2:3">
      <c r="B411" s="271"/>
      <c r="C411" s="271"/>
    </row>
    <row r="412" spans="2:3">
      <c r="B412" s="271"/>
      <c r="C412" s="271"/>
    </row>
    <row r="413" spans="2:3">
      <c r="B413" s="271"/>
      <c r="C413" s="271"/>
    </row>
    <row r="414" spans="2:3">
      <c r="B414" s="271"/>
      <c r="C414" s="271"/>
    </row>
    <row r="415" spans="2:3">
      <c r="B415" s="271"/>
      <c r="C415" s="271"/>
    </row>
    <row r="416" spans="2:3">
      <c r="B416" s="271"/>
      <c r="C416" s="271"/>
    </row>
    <row r="417" spans="2:3">
      <c r="B417" s="271"/>
      <c r="C417" s="271"/>
    </row>
    <row r="418" spans="2:3">
      <c r="B418" s="271"/>
      <c r="C418" s="271"/>
    </row>
    <row r="419" spans="2:3">
      <c r="B419" s="271"/>
      <c r="C419" s="271"/>
    </row>
    <row r="420" spans="2:3">
      <c r="B420" s="271"/>
      <c r="C420" s="271"/>
    </row>
    <row r="421" spans="2:3">
      <c r="B421" s="271"/>
      <c r="C421" s="271"/>
    </row>
    <row r="422" spans="2:3">
      <c r="B422" s="271"/>
      <c r="C422" s="271"/>
    </row>
    <row r="423" spans="2:3">
      <c r="B423" s="271"/>
      <c r="C423" s="271"/>
    </row>
    <row r="424" spans="2:3">
      <c r="B424" s="271"/>
      <c r="C424" s="271"/>
    </row>
    <row r="425" spans="2:3">
      <c r="B425" s="271"/>
      <c r="C425" s="271"/>
    </row>
    <row r="426" spans="2:3">
      <c r="B426" s="271"/>
      <c r="C426" s="271"/>
    </row>
    <row r="427" spans="2:3">
      <c r="B427" s="271"/>
      <c r="C427" s="271"/>
    </row>
    <row r="428" spans="2:3">
      <c r="B428" s="271"/>
      <c r="C428" s="271"/>
    </row>
    <row r="429" spans="2:3">
      <c r="B429" s="271"/>
      <c r="C429" s="271"/>
    </row>
    <row r="430" spans="2:3">
      <c r="B430" s="271"/>
      <c r="C430" s="271"/>
    </row>
    <row r="431" spans="2:3">
      <c r="B431" s="271"/>
      <c r="C431" s="271"/>
    </row>
    <row r="432" spans="2:3">
      <c r="B432" s="271"/>
      <c r="C432" s="271"/>
    </row>
    <row r="433" spans="2:3">
      <c r="B433" s="271"/>
      <c r="C433" s="271"/>
    </row>
    <row r="434" spans="2:3">
      <c r="B434" s="271"/>
      <c r="C434" s="271"/>
    </row>
    <row r="435" spans="2:3">
      <c r="B435" s="271"/>
      <c r="C435" s="271"/>
    </row>
    <row r="436" spans="2:3">
      <c r="B436" s="271"/>
      <c r="C436" s="271"/>
    </row>
    <row r="437" spans="2:3">
      <c r="B437" s="271"/>
      <c r="C437" s="271"/>
    </row>
    <row r="438" spans="2:3">
      <c r="B438" s="271"/>
      <c r="C438" s="271"/>
    </row>
    <row r="439" spans="2:3">
      <c r="B439" s="271"/>
      <c r="C439" s="271"/>
    </row>
    <row r="440" spans="2:3">
      <c r="B440" s="271"/>
      <c r="C440" s="271"/>
    </row>
    <row r="441" spans="2:3">
      <c r="B441" s="271"/>
      <c r="C441" s="271"/>
    </row>
    <row r="442" spans="2:3">
      <c r="B442" s="271"/>
      <c r="C442" s="271"/>
    </row>
    <row r="443" spans="2:3">
      <c r="B443" s="271"/>
      <c r="C443" s="271"/>
    </row>
    <row r="444" spans="2:3">
      <c r="B444" s="271"/>
      <c r="C444" s="271"/>
    </row>
    <row r="445" spans="2:3">
      <c r="B445" s="271"/>
      <c r="C445" s="271"/>
    </row>
    <row r="446" spans="2:3">
      <c r="B446" s="271"/>
      <c r="C446" s="271"/>
    </row>
    <row r="447" spans="2:3">
      <c r="B447" s="271"/>
      <c r="C447" s="271"/>
    </row>
    <row r="448" spans="2:3">
      <c r="B448" s="271"/>
      <c r="C448" s="271"/>
    </row>
    <row r="449" spans="2:3">
      <c r="B449" s="271"/>
      <c r="C449" s="271"/>
    </row>
    <row r="450" spans="2:3">
      <c r="B450" s="271"/>
      <c r="C450" s="271"/>
    </row>
    <row r="451" spans="2:3">
      <c r="B451" s="271"/>
      <c r="C451" s="271"/>
    </row>
    <row r="452" spans="2:3">
      <c r="B452" s="271"/>
      <c r="C452" s="271"/>
    </row>
    <row r="453" spans="2:3">
      <c r="B453" s="271"/>
      <c r="C453" s="271"/>
    </row>
    <row r="454" spans="2:3">
      <c r="B454" s="271"/>
      <c r="C454" s="271"/>
    </row>
    <row r="455" spans="2:3">
      <c r="B455" s="271"/>
      <c r="C455" s="271"/>
    </row>
    <row r="456" spans="2:3">
      <c r="B456" s="271"/>
      <c r="C456" s="271"/>
    </row>
    <row r="457" spans="2:3">
      <c r="B457" s="271"/>
      <c r="C457" s="271"/>
    </row>
    <row r="458" spans="2:3">
      <c r="B458" s="271"/>
      <c r="C458" s="271"/>
    </row>
    <row r="459" spans="2:3">
      <c r="B459" s="271"/>
      <c r="C459" s="271"/>
    </row>
    <row r="460" spans="2:3">
      <c r="B460" s="271"/>
      <c r="C460" s="271"/>
    </row>
    <row r="461" spans="2:3">
      <c r="B461" s="271"/>
      <c r="C461" s="271"/>
    </row>
    <row r="462" spans="2:3">
      <c r="B462" s="271"/>
      <c r="C462" s="271"/>
    </row>
    <row r="463" spans="2:3">
      <c r="B463" s="271"/>
      <c r="C463" s="271"/>
    </row>
    <row r="464" spans="2:3">
      <c r="B464" s="271"/>
      <c r="C464" s="271"/>
    </row>
    <row r="465" spans="2:3">
      <c r="B465" s="271"/>
      <c r="C465" s="271"/>
    </row>
    <row r="466" spans="2:3">
      <c r="B466" s="271"/>
      <c r="C466" s="271"/>
    </row>
    <row r="467" spans="2:3">
      <c r="B467" s="271"/>
      <c r="C467" s="271"/>
    </row>
    <row r="468" spans="2:3">
      <c r="B468" s="271"/>
      <c r="C468" s="271"/>
    </row>
    <row r="469" spans="2:3">
      <c r="B469" s="271"/>
      <c r="C469" s="271"/>
    </row>
    <row r="470" spans="2:3">
      <c r="B470" s="271"/>
      <c r="C470" s="271"/>
    </row>
    <row r="471" spans="2:3">
      <c r="B471" s="271"/>
      <c r="C471" s="271"/>
    </row>
    <row r="472" spans="2:3">
      <c r="B472" s="271"/>
      <c r="C472" s="271"/>
    </row>
    <row r="473" spans="2:3">
      <c r="B473" s="271"/>
      <c r="C473" s="271"/>
    </row>
    <row r="474" spans="2:3">
      <c r="B474" s="271"/>
      <c r="C474" s="271"/>
    </row>
    <row r="475" spans="2:3">
      <c r="B475" s="271"/>
      <c r="C475" s="271"/>
    </row>
    <row r="476" spans="2:3">
      <c r="B476" s="271"/>
      <c r="C476" s="271"/>
    </row>
    <row r="477" spans="2:3">
      <c r="B477" s="271"/>
      <c r="C477" s="271"/>
    </row>
    <row r="478" spans="2:3">
      <c r="B478" s="271"/>
      <c r="C478" s="271"/>
    </row>
    <row r="479" spans="2:3">
      <c r="B479" s="271"/>
      <c r="C479" s="271"/>
    </row>
    <row r="480" spans="2:3">
      <c r="B480" s="271"/>
      <c r="C480" s="271"/>
    </row>
    <row r="481" spans="2:3">
      <c r="B481" s="271"/>
      <c r="C481" s="271"/>
    </row>
    <row r="482" spans="2:3">
      <c r="B482" s="271"/>
      <c r="C482" s="271"/>
    </row>
    <row r="483" spans="2:3">
      <c r="B483" s="271"/>
      <c r="C483" s="271"/>
    </row>
    <row r="484" spans="2:3">
      <c r="B484" s="271"/>
      <c r="C484" s="271"/>
    </row>
    <row r="485" spans="2:3">
      <c r="B485" s="271"/>
      <c r="C485" s="271"/>
    </row>
    <row r="486" spans="2:3">
      <c r="B486" s="271"/>
      <c r="C486" s="271"/>
    </row>
    <row r="487" spans="2:3">
      <c r="B487" s="271"/>
      <c r="C487" s="271"/>
    </row>
    <row r="488" spans="2:3">
      <c r="B488" s="271"/>
      <c r="C488" s="271"/>
    </row>
    <row r="489" spans="2:3">
      <c r="B489" s="271"/>
      <c r="C489" s="271"/>
    </row>
    <row r="490" spans="2:3">
      <c r="B490" s="271"/>
      <c r="C490" s="271"/>
    </row>
    <row r="491" spans="2:3">
      <c r="B491" s="271"/>
      <c r="C491" s="271"/>
    </row>
    <row r="492" spans="2:3">
      <c r="B492" s="271"/>
      <c r="C492" s="271"/>
    </row>
    <row r="493" spans="2:3">
      <c r="B493" s="271"/>
      <c r="C493" s="271"/>
    </row>
    <row r="494" spans="2:3">
      <c r="B494" s="271"/>
      <c r="C494" s="271"/>
    </row>
    <row r="495" spans="2:3">
      <c r="B495" s="271"/>
      <c r="C495" s="271"/>
    </row>
    <row r="496" spans="2:3">
      <c r="B496" s="271"/>
      <c r="C496" s="271"/>
    </row>
    <row r="497" spans="2:3">
      <c r="B497" s="271"/>
      <c r="C497" s="271"/>
    </row>
    <row r="498" spans="2:3">
      <c r="B498" s="271"/>
      <c r="C498" s="271"/>
    </row>
    <row r="499" spans="2:3">
      <c r="B499" s="271"/>
      <c r="C499" s="271"/>
    </row>
    <row r="500" spans="2:3">
      <c r="B500" s="271"/>
      <c r="C500" s="271"/>
    </row>
    <row r="501" spans="2:3">
      <c r="B501" s="271"/>
      <c r="C501" s="271"/>
    </row>
    <row r="502" spans="2:3">
      <c r="B502" s="271"/>
      <c r="C502" s="271"/>
    </row>
    <row r="503" spans="2:3">
      <c r="B503" s="271"/>
      <c r="C503" s="271"/>
    </row>
    <row r="504" spans="2:3">
      <c r="B504" s="271"/>
      <c r="C504" s="271"/>
    </row>
    <row r="505" spans="2:3">
      <c r="B505" s="271"/>
      <c r="C505" s="271"/>
    </row>
    <row r="506" spans="2:3">
      <c r="B506" s="271"/>
      <c r="C506" s="271"/>
    </row>
    <row r="507" spans="2:3">
      <c r="B507" s="271"/>
      <c r="C507" s="271"/>
    </row>
    <row r="508" spans="2:3">
      <c r="B508" s="271"/>
      <c r="C508" s="271"/>
    </row>
    <row r="509" spans="2:3">
      <c r="B509" s="271"/>
      <c r="C509" s="271"/>
    </row>
    <row r="510" spans="2:3">
      <c r="B510" s="271"/>
      <c r="C510" s="271"/>
    </row>
    <row r="511" spans="2:3">
      <c r="B511" s="271"/>
      <c r="C511" s="271"/>
    </row>
    <row r="512" spans="2:3">
      <c r="B512" s="271"/>
      <c r="C512" s="271"/>
    </row>
    <row r="513" spans="2:3">
      <c r="B513" s="271"/>
      <c r="C513" s="271"/>
    </row>
    <row r="514" spans="2:3">
      <c r="B514" s="271"/>
      <c r="C514" s="271"/>
    </row>
    <row r="515" spans="2:3">
      <c r="B515" s="271"/>
      <c r="C515" s="271"/>
    </row>
    <row r="516" spans="2:3">
      <c r="B516" s="271"/>
      <c r="C516" s="271"/>
    </row>
    <row r="517" spans="2:3">
      <c r="B517" s="271"/>
      <c r="C517" s="271"/>
    </row>
    <row r="518" spans="2:3">
      <c r="B518" s="271"/>
      <c r="C518" s="271"/>
    </row>
    <row r="519" spans="2:3">
      <c r="B519" s="271"/>
      <c r="C519" s="271"/>
    </row>
    <row r="520" spans="2:3">
      <c r="B520" s="271"/>
      <c r="C520" s="271"/>
    </row>
    <row r="521" spans="2:3">
      <c r="B521" s="271"/>
      <c r="C521" s="271"/>
    </row>
    <row r="522" spans="2:3">
      <c r="B522" s="271"/>
      <c r="C522" s="271"/>
    </row>
    <row r="523" spans="2:3">
      <c r="B523" s="271"/>
      <c r="C523" s="271"/>
    </row>
    <row r="524" spans="2:3">
      <c r="B524" s="271"/>
      <c r="C524" s="271"/>
    </row>
    <row r="525" spans="2:3">
      <c r="B525" s="271"/>
      <c r="C525" s="271"/>
    </row>
    <row r="526" spans="2:3">
      <c r="B526" s="271"/>
      <c r="C526" s="271"/>
    </row>
    <row r="527" spans="2:3">
      <c r="B527" s="271"/>
      <c r="C527" s="271"/>
    </row>
    <row r="528" spans="2:3">
      <c r="B528" s="271"/>
      <c r="C528" s="271"/>
    </row>
    <row r="529" spans="2:3">
      <c r="B529" s="271"/>
      <c r="C529" s="271"/>
    </row>
    <row r="530" spans="2:3">
      <c r="B530" s="271"/>
      <c r="C530" s="271"/>
    </row>
    <row r="531" spans="2:3">
      <c r="B531" s="271"/>
      <c r="C531" s="271"/>
    </row>
    <row r="532" spans="2:3">
      <c r="B532" s="271"/>
      <c r="C532" s="271"/>
    </row>
    <row r="533" spans="2:3">
      <c r="B533" s="271"/>
      <c r="C533" s="271"/>
    </row>
    <row r="534" spans="2:3">
      <c r="B534" s="271"/>
      <c r="C534" s="271"/>
    </row>
    <row r="535" spans="2:3">
      <c r="B535" s="271"/>
      <c r="C535" s="271"/>
    </row>
    <row r="536" spans="2:3">
      <c r="B536" s="271"/>
      <c r="C536" s="271"/>
    </row>
    <row r="537" spans="2:3">
      <c r="B537" s="271"/>
      <c r="C537" s="271"/>
    </row>
    <row r="538" spans="2:3">
      <c r="B538" s="271"/>
      <c r="C538" s="271"/>
    </row>
    <row r="539" spans="2:3">
      <c r="B539" s="271"/>
      <c r="C539" s="271"/>
    </row>
    <row r="540" spans="2:3">
      <c r="B540" s="271"/>
      <c r="C540" s="271"/>
    </row>
    <row r="541" spans="2:3">
      <c r="B541" s="271"/>
      <c r="C541" s="271"/>
    </row>
    <row r="542" spans="2:3">
      <c r="B542" s="271"/>
      <c r="C542" s="271"/>
    </row>
    <row r="543" spans="2:3">
      <c r="B543" s="271"/>
      <c r="C543" s="271"/>
    </row>
    <row r="544" spans="2:3">
      <c r="B544" s="271"/>
      <c r="C544" s="271"/>
    </row>
    <row r="545" spans="2:3">
      <c r="B545" s="271"/>
      <c r="C545" s="271"/>
    </row>
    <row r="546" spans="2:3">
      <c r="C546" s="271"/>
    </row>
    <row r="547" spans="2:3">
      <c r="C547" s="271"/>
    </row>
    <row r="548" spans="2:3">
      <c r="C548" s="271"/>
    </row>
    <row r="549" spans="2:3">
      <c r="C549" s="271"/>
    </row>
    <row r="550" spans="2:3">
      <c r="C550" s="271"/>
    </row>
    <row r="551" spans="2:3">
      <c r="C551" s="271"/>
    </row>
    <row r="552" spans="2:3">
      <c r="C552" s="271"/>
    </row>
    <row r="553" spans="2:3">
      <c r="C553" s="271"/>
    </row>
    <row r="554" spans="2:3">
      <c r="C554" s="271"/>
    </row>
    <row r="555" spans="2:3">
      <c r="C555" s="271"/>
    </row>
    <row r="556" spans="2:3">
      <c r="C556" s="271"/>
    </row>
    <row r="557" spans="2:3">
      <c r="C557" s="271"/>
    </row>
    <row r="558" spans="2:3">
      <c r="C558" s="271"/>
    </row>
    <row r="559" spans="2:3">
      <c r="C559" s="271"/>
    </row>
    <row r="560" spans="2:3">
      <c r="C560" s="271"/>
    </row>
    <row r="561" spans="3:3">
      <c r="C561" s="271"/>
    </row>
    <row r="562" spans="3:3">
      <c r="C562" s="271"/>
    </row>
    <row r="563" spans="3:3">
      <c r="C563" s="271"/>
    </row>
    <row r="564" spans="3:3">
      <c r="C564" s="271"/>
    </row>
    <row r="565" spans="3:3">
      <c r="C565" s="271"/>
    </row>
    <row r="566" spans="3:3">
      <c r="C566" s="271"/>
    </row>
    <row r="567" spans="3:3">
      <c r="C567" s="271"/>
    </row>
    <row r="568" spans="3:3">
      <c r="C568" s="271"/>
    </row>
    <row r="569" spans="3:3">
      <c r="C569" s="271"/>
    </row>
    <row r="570" spans="3:3">
      <c r="C570" s="271"/>
    </row>
    <row r="571" spans="3:3">
      <c r="C571" s="271"/>
    </row>
    <row r="572" spans="3:3">
      <c r="C572" s="271"/>
    </row>
    <row r="573" spans="3:3">
      <c r="C573" s="271"/>
    </row>
    <row r="574" spans="3:3">
      <c r="C574" s="271"/>
    </row>
    <row r="575" spans="3:3">
      <c r="C575" s="271"/>
    </row>
    <row r="576" spans="3:3">
      <c r="C576" s="271"/>
    </row>
    <row r="577" spans="3:3">
      <c r="C577" s="271"/>
    </row>
    <row r="578" spans="3:3">
      <c r="C578" s="271"/>
    </row>
    <row r="579" spans="3:3">
      <c r="C579" s="271"/>
    </row>
    <row r="580" spans="3:3">
      <c r="C580" s="271"/>
    </row>
    <row r="581" spans="3:3">
      <c r="C581" s="271"/>
    </row>
    <row r="582" spans="3:3">
      <c r="C582" s="271"/>
    </row>
    <row r="583" spans="3:3">
      <c r="C583" s="271"/>
    </row>
    <row r="584" spans="3:3">
      <c r="C584" s="271"/>
    </row>
    <row r="585" spans="3:3">
      <c r="C585" s="271"/>
    </row>
    <row r="586" spans="3:3">
      <c r="C586" s="271"/>
    </row>
    <row r="587" spans="3:3">
      <c r="C587" s="271"/>
    </row>
    <row r="588" spans="3:3">
      <c r="C588" s="271"/>
    </row>
    <row r="589" spans="3:3">
      <c r="C589" s="271"/>
    </row>
    <row r="590" spans="3:3">
      <c r="C590" s="271"/>
    </row>
    <row r="591" spans="3:3">
      <c r="C591" s="271"/>
    </row>
    <row r="592" spans="3:3">
      <c r="C592" s="271"/>
    </row>
    <row r="593" spans="3:3">
      <c r="C593" s="271"/>
    </row>
    <row r="594" spans="3:3">
      <c r="C594" s="271"/>
    </row>
    <row r="595" spans="3:3">
      <c r="C595" s="271"/>
    </row>
    <row r="596" spans="3:3">
      <c r="C596" s="271"/>
    </row>
    <row r="597" spans="3:3">
      <c r="C597" s="271"/>
    </row>
    <row r="598" spans="3:3">
      <c r="C598" s="271"/>
    </row>
    <row r="599" spans="3:3">
      <c r="C599" s="271"/>
    </row>
    <row r="600" spans="3:3">
      <c r="C600" s="271"/>
    </row>
    <row r="601" spans="3:3">
      <c r="C601" s="271"/>
    </row>
    <row r="602" spans="3:3">
      <c r="C602" s="271"/>
    </row>
    <row r="603" spans="3:3">
      <c r="C603" s="271"/>
    </row>
    <row r="604" spans="3:3">
      <c r="C604" s="271"/>
    </row>
    <row r="605" spans="3:3">
      <c r="C605" s="271"/>
    </row>
    <row r="606" spans="3:3">
      <c r="C606" s="271"/>
    </row>
    <row r="607" spans="3:3">
      <c r="C607" s="271"/>
    </row>
    <row r="608" spans="3:3">
      <c r="C608" s="271"/>
    </row>
    <row r="609" spans="3:3">
      <c r="C609" s="271"/>
    </row>
    <row r="610" spans="3:3">
      <c r="C610" s="271"/>
    </row>
    <row r="611" spans="3:3">
      <c r="C611" s="271"/>
    </row>
    <row r="612" spans="3:3">
      <c r="C612" s="271"/>
    </row>
    <row r="613" spans="3:3">
      <c r="C613" s="271"/>
    </row>
    <row r="614" spans="3:3">
      <c r="C614" s="271"/>
    </row>
    <row r="615" spans="3:3">
      <c r="C615" s="271"/>
    </row>
    <row r="616" spans="3:3">
      <c r="C616" s="271"/>
    </row>
    <row r="617" spans="3:3">
      <c r="C617" s="271"/>
    </row>
    <row r="618" spans="3:3">
      <c r="C618" s="271"/>
    </row>
    <row r="619" spans="3:3">
      <c r="C619" s="271"/>
    </row>
    <row r="620" spans="3:3">
      <c r="C620" s="271"/>
    </row>
    <row r="621" spans="3:3">
      <c r="C621" s="271"/>
    </row>
    <row r="622" spans="3:3">
      <c r="C622" s="271"/>
    </row>
    <row r="623" spans="3:3">
      <c r="C623" s="271"/>
    </row>
    <row r="624" spans="3:3">
      <c r="C624" s="271"/>
    </row>
    <row r="625" spans="3:3">
      <c r="C625" s="271"/>
    </row>
    <row r="626" spans="3:3">
      <c r="C626" s="271"/>
    </row>
    <row r="627" spans="3:3">
      <c r="C627" s="271"/>
    </row>
    <row r="628" spans="3:3">
      <c r="C628" s="271"/>
    </row>
    <row r="629" spans="3:3">
      <c r="C629" s="271"/>
    </row>
    <row r="630" spans="3:3">
      <c r="C630" s="271"/>
    </row>
    <row r="631" spans="3:3">
      <c r="C631" s="271"/>
    </row>
    <row r="632" spans="3:3">
      <c r="C632" s="271"/>
    </row>
    <row r="633" spans="3:3">
      <c r="C633" s="271"/>
    </row>
    <row r="634" spans="3:3">
      <c r="C634" s="271"/>
    </row>
    <row r="635" spans="3:3">
      <c r="C635" s="271"/>
    </row>
    <row r="636" spans="3:3">
      <c r="C636" s="271"/>
    </row>
    <row r="637" spans="3:3">
      <c r="C637" s="271"/>
    </row>
    <row r="638" spans="3:3">
      <c r="C638" s="271"/>
    </row>
    <row r="639" spans="3:3">
      <c r="C639" s="271"/>
    </row>
    <row r="640" spans="3:3">
      <c r="C640" s="271"/>
    </row>
    <row r="641" spans="3:3">
      <c r="C641" s="271"/>
    </row>
    <row r="642" spans="3:3">
      <c r="C642" s="271"/>
    </row>
    <row r="643" spans="3:3">
      <c r="C643" s="271"/>
    </row>
    <row r="644" spans="3:3">
      <c r="C644" s="271"/>
    </row>
    <row r="645" spans="3:3">
      <c r="C645" s="271"/>
    </row>
    <row r="646" spans="3:3">
      <c r="C646" s="271"/>
    </row>
    <row r="647" spans="3:3">
      <c r="C647" s="271"/>
    </row>
    <row r="648" spans="3:3">
      <c r="C648" s="271"/>
    </row>
    <row r="649" spans="3:3">
      <c r="C649" s="271"/>
    </row>
    <row r="650" spans="3:3">
      <c r="C650" s="271"/>
    </row>
    <row r="651" spans="3:3">
      <c r="C651" s="271"/>
    </row>
    <row r="652" spans="3:3">
      <c r="C652" s="271"/>
    </row>
    <row r="653" spans="3:3">
      <c r="C653" s="271"/>
    </row>
    <row r="654" spans="3:3">
      <c r="C654" s="271"/>
    </row>
    <row r="655" spans="3:3">
      <c r="C655" s="271"/>
    </row>
    <row r="656" spans="3:3">
      <c r="C656" s="271"/>
    </row>
    <row r="657" spans="3:3">
      <c r="C657" s="271"/>
    </row>
    <row r="658" spans="3:3">
      <c r="C658" s="271"/>
    </row>
    <row r="659" spans="3:3">
      <c r="C659" s="271"/>
    </row>
    <row r="660" spans="3:3">
      <c r="C660" s="271"/>
    </row>
    <row r="661" spans="3:3">
      <c r="C661" s="271"/>
    </row>
    <row r="662" spans="3:3">
      <c r="C662" s="271"/>
    </row>
    <row r="663" spans="3:3">
      <c r="C663" s="271"/>
    </row>
    <row r="664" spans="3:3">
      <c r="C664" s="271"/>
    </row>
    <row r="665" spans="3:3">
      <c r="C665" s="271"/>
    </row>
    <row r="666" spans="3:3">
      <c r="C666" s="271"/>
    </row>
    <row r="667" spans="3:3">
      <c r="C667" s="271"/>
    </row>
    <row r="668" spans="3:3">
      <c r="C668" s="271"/>
    </row>
    <row r="669" spans="3:3">
      <c r="C669" s="271"/>
    </row>
    <row r="670" spans="3:3">
      <c r="C670" s="271"/>
    </row>
    <row r="671" spans="3:3">
      <c r="C671" s="271"/>
    </row>
    <row r="672" spans="3:3">
      <c r="C672" s="271"/>
    </row>
    <row r="673" spans="3:3">
      <c r="C673" s="271"/>
    </row>
    <row r="674" spans="3:3">
      <c r="C674" s="271"/>
    </row>
    <row r="675" spans="3:3">
      <c r="C675" s="271"/>
    </row>
    <row r="676" spans="3:3">
      <c r="C676" s="271"/>
    </row>
    <row r="677" spans="3:3">
      <c r="C677" s="271"/>
    </row>
    <row r="678" spans="3:3">
      <c r="C678" s="271"/>
    </row>
    <row r="679" spans="3:3">
      <c r="C679" s="271"/>
    </row>
    <row r="680" spans="3:3">
      <c r="C680" s="271"/>
    </row>
    <row r="681" spans="3:3">
      <c r="C681" s="271"/>
    </row>
    <row r="682" spans="3:3">
      <c r="C682" s="271"/>
    </row>
    <row r="683" spans="3:3">
      <c r="C683" s="271"/>
    </row>
    <row r="684" spans="3:3">
      <c r="C684" s="271"/>
    </row>
    <row r="685" spans="3:3">
      <c r="C685" s="271"/>
    </row>
    <row r="686" spans="3:3">
      <c r="C686" s="271"/>
    </row>
    <row r="687" spans="3:3">
      <c r="C687" s="271"/>
    </row>
    <row r="688" spans="3:3">
      <c r="C688" s="271"/>
    </row>
    <row r="689" spans="3:3">
      <c r="C689" s="271"/>
    </row>
    <row r="690" spans="3:3">
      <c r="C690" s="271"/>
    </row>
    <row r="691" spans="3:3">
      <c r="C691" s="271"/>
    </row>
    <row r="692" spans="3:3">
      <c r="C692" s="271"/>
    </row>
    <row r="693" spans="3:3">
      <c r="C693" s="271"/>
    </row>
    <row r="694" spans="3:3">
      <c r="C694" s="271"/>
    </row>
    <row r="695" spans="3:3">
      <c r="C695" s="271"/>
    </row>
    <row r="696" spans="3:3">
      <c r="C696" s="271"/>
    </row>
    <row r="697" spans="3:3">
      <c r="C697" s="271"/>
    </row>
    <row r="698" spans="3:3">
      <c r="C698" s="271"/>
    </row>
    <row r="699" spans="3:3">
      <c r="C699" s="271"/>
    </row>
    <row r="700" spans="3:3">
      <c r="C700" s="271"/>
    </row>
    <row r="701" spans="3:3">
      <c r="C701" s="271"/>
    </row>
    <row r="702" spans="3:3">
      <c r="C702" s="271"/>
    </row>
    <row r="703" spans="3:3">
      <c r="C703" s="271"/>
    </row>
    <row r="704" spans="3:3">
      <c r="C704" s="271"/>
    </row>
    <row r="705" spans="3:3">
      <c r="C705" s="271"/>
    </row>
    <row r="706" spans="3:3">
      <c r="C706" s="271"/>
    </row>
    <row r="707" spans="3:3">
      <c r="C707" s="271"/>
    </row>
    <row r="708" spans="3:3">
      <c r="C708" s="271"/>
    </row>
    <row r="709" spans="3:3">
      <c r="C709" s="271"/>
    </row>
    <row r="710" spans="3:3">
      <c r="C710" s="271"/>
    </row>
    <row r="711" spans="3:3">
      <c r="C711" s="271"/>
    </row>
    <row r="712" spans="3:3">
      <c r="C712" s="271"/>
    </row>
    <row r="713" spans="3:3">
      <c r="C713" s="271"/>
    </row>
    <row r="714" spans="3:3">
      <c r="C714" s="271"/>
    </row>
    <row r="715" spans="3:3">
      <c r="C715" s="271"/>
    </row>
    <row r="716" spans="3:3">
      <c r="C716" s="271"/>
    </row>
    <row r="717" spans="3:3">
      <c r="C717" s="271"/>
    </row>
    <row r="718" spans="3:3">
      <c r="C718" s="271"/>
    </row>
    <row r="719" spans="3:3">
      <c r="C719" s="271"/>
    </row>
    <row r="720" spans="3:3">
      <c r="C720" s="271"/>
    </row>
    <row r="721" spans="3:3">
      <c r="C721" s="271"/>
    </row>
    <row r="722" spans="3:3">
      <c r="C722" s="271"/>
    </row>
    <row r="723" spans="3:3">
      <c r="C723" s="271"/>
    </row>
    <row r="724" spans="3:3">
      <c r="C724" s="271"/>
    </row>
    <row r="725" spans="3:3">
      <c r="C725" s="271"/>
    </row>
    <row r="726" spans="3:3">
      <c r="C726" s="271"/>
    </row>
    <row r="727" spans="3:3">
      <c r="C727" s="271"/>
    </row>
    <row r="728" spans="3:3">
      <c r="C728" s="271"/>
    </row>
    <row r="729" spans="3:3">
      <c r="C729" s="271"/>
    </row>
    <row r="730" spans="3:3">
      <c r="C730" s="271"/>
    </row>
    <row r="731" spans="3:3">
      <c r="C731" s="271"/>
    </row>
    <row r="732" spans="3:3">
      <c r="C732" s="271"/>
    </row>
    <row r="733" spans="3:3">
      <c r="C733" s="271"/>
    </row>
    <row r="734" spans="3:3">
      <c r="C734" s="271"/>
    </row>
    <row r="735" spans="3:3">
      <c r="C735" s="271"/>
    </row>
    <row r="736" spans="3:3">
      <c r="C736" s="271"/>
    </row>
    <row r="737" spans="3:3">
      <c r="C737" s="271"/>
    </row>
    <row r="738" spans="3:3">
      <c r="C738" s="271"/>
    </row>
    <row r="739" spans="3:3">
      <c r="C739" s="271"/>
    </row>
    <row r="740" spans="3:3">
      <c r="C740" s="271"/>
    </row>
    <row r="741" spans="3:3">
      <c r="C741" s="271"/>
    </row>
    <row r="742" spans="3:3">
      <c r="C742" s="271"/>
    </row>
    <row r="743" spans="3:3">
      <c r="C743" s="271"/>
    </row>
    <row r="744" spans="3:3">
      <c r="C744" s="271"/>
    </row>
    <row r="745" spans="3:3">
      <c r="C745" s="271"/>
    </row>
    <row r="746" spans="3:3">
      <c r="C746" s="271"/>
    </row>
    <row r="747" spans="3:3">
      <c r="C747" s="271"/>
    </row>
    <row r="748" spans="3:3">
      <c r="C748" s="271"/>
    </row>
    <row r="749" spans="3:3">
      <c r="C749" s="271"/>
    </row>
    <row r="750" spans="3:3">
      <c r="C750" s="271"/>
    </row>
    <row r="751" spans="3:3">
      <c r="C751" s="271"/>
    </row>
    <row r="752" spans="3:3">
      <c r="C752" s="271"/>
    </row>
    <row r="753" spans="3:3">
      <c r="C753" s="271"/>
    </row>
    <row r="754" spans="3:3">
      <c r="C754" s="271"/>
    </row>
    <row r="755" spans="3:3">
      <c r="C755" s="271"/>
    </row>
    <row r="756" spans="3:3">
      <c r="C756" s="271"/>
    </row>
    <row r="757" spans="3:3">
      <c r="C757" s="271"/>
    </row>
    <row r="758" spans="3:3">
      <c r="C758" s="271"/>
    </row>
    <row r="759" spans="3:3">
      <c r="C759" s="271"/>
    </row>
    <row r="760" spans="3:3">
      <c r="C760" s="271"/>
    </row>
    <row r="761" spans="3:3">
      <c r="C761" s="271"/>
    </row>
    <row r="762" spans="3:3">
      <c r="C762" s="271"/>
    </row>
    <row r="763" spans="3:3">
      <c r="C763" s="271"/>
    </row>
    <row r="764" spans="3:3">
      <c r="C764" s="271"/>
    </row>
    <row r="765" spans="3:3">
      <c r="C765" s="271"/>
    </row>
    <row r="766" spans="3:3">
      <c r="C766" s="271"/>
    </row>
    <row r="767" spans="3:3">
      <c r="C767" s="271"/>
    </row>
    <row r="768" spans="3:3">
      <c r="C768" s="271"/>
    </row>
    <row r="769" spans="3:3">
      <c r="C769" s="271"/>
    </row>
    <row r="770" spans="3:3">
      <c r="C770" s="271"/>
    </row>
    <row r="771" spans="3:3">
      <c r="C771" s="271"/>
    </row>
    <row r="772" spans="3:3">
      <c r="C772" s="271"/>
    </row>
    <row r="773" spans="3:3">
      <c r="C773" s="271"/>
    </row>
    <row r="774" spans="3:3">
      <c r="C774" s="271"/>
    </row>
    <row r="775" spans="3:3">
      <c r="C775" s="271"/>
    </row>
    <row r="776" spans="3:3">
      <c r="C776" s="271"/>
    </row>
    <row r="777" spans="3:3">
      <c r="C777" s="271"/>
    </row>
    <row r="778" spans="3:3">
      <c r="C778" s="271"/>
    </row>
    <row r="779" spans="3:3">
      <c r="C779" s="271"/>
    </row>
    <row r="780" spans="3:3">
      <c r="C780" s="271"/>
    </row>
    <row r="781" spans="3:3">
      <c r="C781" s="271"/>
    </row>
    <row r="782" spans="3:3">
      <c r="C782" s="271"/>
    </row>
    <row r="783" spans="3:3">
      <c r="C783" s="271"/>
    </row>
    <row r="784" spans="3:3">
      <c r="C784" s="271"/>
    </row>
    <row r="785" spans="3:3">
      <c r="C785" s="271"/>
    </row>
    <row r="786" spans="3:3">
      <c r="C786" s="271"/>
    </row>
    <row r="787" spans="3:3">
      <c r="C787" s="271"/>
    </row>
    <row r="788" spans="3:3">
      <c r="C788" s="271"/>
    </row>
    <row r="789" spans="3:3">
      <c r="C789" s="271"/>
    </row>
    <row r="790" spans="3:3">
      <c r="C790" s="271"/>
    </row>
    <row r="791" spans="3:3">
      <c r="C791" s="271"/>
    </row>
    <row r="792" spans="3:3">
      <c r="C792" s="271"/>
    </row>
    <row r="793" spans="3:3">
      <c r="C793" s="271"/>
    </row>
    <row r="794" spans="3:3">
      <c r="C794" s="271"/>
    </row>
    <row r="795" spans="3:3">
      <c r="C795" s="271"/>
    </row>
    <row r="796" spans="3:3">
      <c r="C796" s="271"/>
    </row>
    <row r="797" spans="3:3">
      <c r="C797" s="271"/>
    </row>
    <row r="798" spans="3:3">
      <c r="C798" s="271"/>
    </row>
    <row r="799" spans="3:3">
      <c r="C799" s="271"/>
    </row>
    <row r="800" spans="3:3">
      <c r="C800" s="271"/>
    </row>
    <row r="801" spans="3:3">
      <c r="C801" s="271"/>
    </row>
    <row r="802" spans="3:3">
      <c r="C802" s="271"/>
    </row>
    <row r="803" spans="3:3">
      <c r="C803" s="271"/>
    </row>
    <row r="804" spans="3:3">
      <c r="C804" s="271"/>
    </row>
    <row r="805" spans="3:3">
      <c r="C805" s="271"/>
    </row>
    <row r="806" spans="3:3">
      <c r="C806" s="271"/>
    </row>
    <row r="807" spans="3:3">
      <c r="C807" s="271"/>
    </row>
    <row r="808" spans="3:3">
      <c r="C808" s="271"/>
    </row>
    <row r="809" spans="3:3">
      <c r="C809" s="271"/>
    </row>
    <row r="810" spans="3:3">
      <c r="C810" s="271"/>
    </row>
    <row r="811" spans="3:3">
      <c r="C811" s="271"/>
    </row>
    <row r="812" spans="3:3">
      <c r="C812" s="271"/>
    </row>
    <row r="813" spans="3:3">
      <c r="C813" s="271"/>
    </row>
    <row r="814" spans="3:3">
      <c r="C814" s="271"/>
    </row>
    <row r="815" spans="3:3">
      <c r="C815" s="271"/>
    </row>
    <row r="816" spans="3:3">
      <c r="C816" s="271"/>
    </row>
    <row r="817" spans="3:3">
      <c r="C817" s="271"/>
    </row>
    <row r="818" spans="3:3">
      <c r="C818" s="271"/>
    </row>
    <row r="819" spans="3:3">
      <c r="C819" s="271"/>
    </row>
    <row r="820" spans="3:3">
      <c r="C820" s="271"/>
    </row>
    <row r="821" spans="3:3">
      <c r="C821" s="271"/>
    </row>
    <row r="822" spans="3:3">
      <c r="C822" s="271"/>
    </row>
    <row r="823" spans="3:3">
      <c r="C823" s="271"/>
    </row>
    <row r="824" spans="3:3">
      <c r="C824" s="271"/>
    </row>
    <row r="825" spans="3:3">
      <c r="C825" s="271"/>
    </row>
    <row r="826" spans="3:3">
      <c r="C826" s="271"/>
    </row>
    <row r="827" spans="3:3">
      <c r="C827" s="271"/>
    </row>
    <row r="828" spans="3:3">
      <c r="C828" s="271"/>
    </row>
    <row r="829" spans="3:3">
      <c r="C829" s="271"/>
    </row>
    <row r="830" spans="3:3">
      <c r="C830" s="271"/>
    </row>
    <row r="831" spans="3:3">
      <c r="C831" s="271"/>
    </row>
    <row r="832" spans="3:3">
      <c r="C832" s="271"/>
    </row>
    <row r="833" spans="3:3">
      <c r="C833" s="271"/>
    </row>
    <row r="834" spans="3:3">
      <c r="C834" s="271"/>
    </row>
    <row r="835" spans="3:3">
      <c r="C835" s="271"/>
    </row>
    <row r="836" spans="3:3">
      <c r="C836" s="271"/>
    </row>
    <row r="837" spans="3:3">
      <c r="C837" s="271"/>
    </row>
    <row r="838" spans="3:3">
      <c r="C838" s="271"/>
    </row>
    <row r="839" spans="3:3">
      <c r="C839" s="271"/>
    </row>
    <row r="840" spans="3:3">
      <c r="C840" s="271"/>
    </row>
    <row r="841" spans="3:3">
      <c r="C841" s="271"/>
    </row>
    <row r="842" spans="3:3">
      <c r="C842" s="271"/>
    </row>
    <row r="843" spans="3:3">
      <c r="C843" s="271"/>
    </row>
    <row r="844" spans="3:3">
      <c r="C844" s="271"/>
    </row>
    <row r="845" spans="3:3">
      <c r="C845" s="271"/>
    </row>
    <row r="846" spans="3:3">
      <c r="C846" s="271"/>
    </row>
    <row r="847" spans="3:3">
      <c r="C847" s="271"/>
    </row>
    <row r="848" spans="3:3">
      <c r="C848" s="271"/>
    </row>
    <row r="849" spans="3:3">
      <c r="C849" s="271"/>
    </row>
    <row r="850" spans="3:3">
      <c r="C850" s="271"/>
    </row>
    <row r="851" spans="3:3">
      <c r="C851" s="271"/>
    </row>
    <row r="852" spans="3:3">
      <c r="C852" s="271"/>
    </row>
    <row r="853" spans="3:3">
      <c r="C853" s="271"/>
    </row>
    <row r="854" spans="3:3">
      <c r="C854" s="271"/>
    </row>
    <row r="855" spans="3:3">
      <c r="C855" s="271"/>
    </row>
    <row r="856" spans="3:3">
      <c r="C856" s="271"/>
    </row>
    <row r="857" spans="3:3">
      <c r="C857" s="271"/>
    </row>
    <row r="858" spans="3:3">
      <c r="C858" s="271"/>
    </row>
    <row r="859" spans="3:3">
      <c r="C859" s="271"/>
    </row>
    <row r="860" spans="3:3">
      <c r="C860" s="271"/>
    </row>
    <row r="861" spans="3:3">
      <c r="C861" s="271"/>
    </row>
    <row r="862" spans="3:3">
      <c r="C862" s="271"/>
    </row>
    <row r="863" spans="3:3">
      <c r="C863" s="271"/>
    </row>
    <row r="864" spans="3:3">
      <c r="C864" s="271"/>
    </row>
    <row r="865" spans="3:3">
      <c r="C865" s="271"/>
    </row>
    <row r="866" spans="3:3">
      <c r="C866" s="271"/>
    </row>
    <row r="867" spans="3:3">
      <c r="C867" s="271"/>
    </row>
    <row r="868" spans="3:3">
      <c r="C868" s="271"/>
    </row>
    <row r="869" spans="3:3">
      <c r="C869" s="271"/>
    </row>
    <row r="870" spans="3:3">
      <c r="C870" s="271"/>
    </row>
    <row r="871" spans="3:3">
      <c r="C871" s="271"/>
    </row>
    <row r="872" spans="3:3">
      <c r="C872" s="271"/>
    </row>
    <row r="873" spans="3:3">
      <c r="C873" s="271"/>
    </row>
    <row r="874" spans="3:3">
      <c r="C874" s="271"/>
    </row>
    <row r="875" spans="3:3">
      <c r="C875" s="271"/>
    </row>
    <row r="876" spans="3:3">
      <c r="C876" s="271"/>
    </row>
    <row r="877" spans="3:3">
      <c r="C877" s="271"/>
    </row>
    <row r="878" spans="3:3">
      <c r="C878" s="271"/>
    </row>
    <row r="879" spans="3:3">
      <c r="C879" s="271"/>
    </row>
    <row r="880" spans="3:3">
      <c r="C880" s="271"/>
    </row>
    <row r="881" spans="3:3">
      <c r="C881" s="271"/>
    </row>
    <row r="882" spans="3:3">
      <c r="C882" s="271"/>
    </row>
    <row r="883" spans="3:3">
      <c r="C883" s="271"/>
    </row>
    <row r="884" spans="3:3">
      <c r="C884" s="271"/>
    </row>
    <row r="885" spans="3:3">
      <c r="C885" s="271"/>
    </row>
    <row r="886" spans="3:3">
      <c r="C886" s="271"/>
    </row>
    <row r="887" spans="3:3">
      <c r="C887" s="271"/>
    </row>
    <row r="888" spans="3:3">
      <c r="C888" s="271"/>
    </row>
    <row r="889" spans="3:3">
      <c r="C889" s="271"/>
    </row>
    <row r="890" spans="3:3">
      <c r="C890" s="271"/>
    </row>
    <row r="891" spans="3:3">
      <c r="C891" s="271"/>
    </row>
    <row r="892" spans="3:3">
      <c r="C892" s="271"/>
    </row>
    <row r="893" spans="3:3">
      <c r="C893" s="271"/>
    </row>
    <row r="894" spans="3:3">
      <c r="C894" s="271"/>
    </row>
    <row r="895" spans="3:3">
      <c r="C895" s="271"/>
    </row>
    <row r="896" spans="3:3">
      <c r="C896" s="271"/>
    </row>
    <row r="897" spans="3:3">
      <c r="C897" s="271"/>
    </row>
    <row r="898" spans="3:3">
      <c r="C898" s="271"/>
    </row>
    <row r="899" spans="3:3">
      <c r="C899" s="271"/>
    </row>
    <row r="900" spans="3:3">
      <c r="C900" s="271"/>
    </row>
    <row r="901" spans="3:3">
      <c r="C901" s="271"/>
    </row>
    <row r="902" spans="3:3">
      <c r="C902" s="271"/>
    </row>
    <row r="903" spans="3:3">
      <c r="C903" s="271"/>
    </row>
    <row r="904" spans="3:3">
      <c r="C904" s="271"/>
    </row>
    <row r="905" spans="3:3">
      <c r="C905" s="271"/>
    </row>
    <row r="906" spans="3:3">
      <c r="C906" s="271"/>
    </row>
    <row r="907" spans="3:3">
      <c r="C907" s="271"/>
    </row>
    <row r="908" spans="3:3">
      <c r="C908" s="271"/>
    </row>
    <row r="909" spans="3:3">
      <c r="C909" s="271"/>
    </row>
    <row r="910" spans="3:3">
      <c r="C910" s="271"/>
    </row>
    <row r="911" spans="3:3">
      <c r="C911" s="271"/>
    </row>
    <row r="912" spans="3:3">
      <c r="C912" s="271"/>
    </row>
    <row r="913" spans="3:3">
      <c r="C913" s="271"/>
    </row>
    <row r="914" spans="3:3">
      <c r="C914" s="271"/>
    </row>
    <row r="915" spans="3:3">
      <c r="C915" s="271"/>
    </row>
    <row r="916" spans="3:3">
      <c r="C916" s="271"/>
    </row>
    <row r="917" spans="3:3">
      <c r="C917" s="271"/>
    </row>
    <row r="918" spans="3:3">
      <c r="C918" s="271"/>
    </row>
    <row r="919" spans="3:3">
      <c r="C919" s="271"/>
    </row>
    <row r="920" spans="3:3">
      <c r="C920" s="271"/>
    </row>
    <row r="921" spans="3:3">
      <c r="C921" s="271"/>
    </row>
    <row r="922" spans="3:3">
      <c r="C922" s="271"/>
    </row>
    <row r="923" spans="3:3">
      <c r="C923" s="271"/>
    </row>
    <row r="924" spans="3:3">
      <c r="C924" s="271"/>
    </row>
    <row r="925" spans="3:3">
      <c r="C925" s="271"/>
    </row>
    <row r="926" spans="3:3">
      <c r="C926" s="271"/>
    </row>
    <row r="927" spans="3:3">
      <c r="C927" s="271"/>
    </row>
    <row r="928" spans="3:3">
      <c r="C928" s="271"/>
    </row>
    <row r="929" spans="3:3">
      <c r="C929" s="271"/>
    </row>
    <row r="930" spans="3:3">
      <c r="C930" s="271"/>
    </row>
    <row r="931" spans="3:3">
      <c r="C931" s="271"/>
    </row>
    <row r="932" spans="3:3">
      <c r="C932" s="271"/>
    </row>
    <row r="933" spans="3:3">
      <c r="C933" s="271"/>
    </row>
    <row r="934" spans="3:3">
      <c r="C934" s="271"/>
    </row>
    <row r="935" spans="3:3">
      <c r="C935" s="271"/>
    </row>
    <row r="936" spans="3:3">
      <c r="C936" s="271"/>
    </row>
    <row r="937" spans="3:3">
      <c r="C937" s="271"/>
    </row>
    <row r="938" spans="3:3">
      <c r="C938" s="271"/>
    </row>
    <row r="939" spans="3:3">
      <c r="C939" s="271"/>
    </row>
    <row r="940" spans="3:3">
      <c r="C940" s="271"/>
    </row>
    <row r="941" spans="3:3">
      <c r="C941" s="271"/>
    </row>
    <row r="942" spans="3:3">
      <c r="C942" s="271"/>
    </row>
    <row r="943" spans="3:3">
      <c r="C943" s="271"/>
    </row>
    <row r="944" spans="3:3">
      <c r="C944" s="271"/>
    </row>
    <row r="945" spans="3:3">
      <c r="C945" s="271"/>
    </row>
    <row r="946" spans="3:3">
      <c r="C946" s="271"/>
    </row>
    <row r="947" spans="3:3">
      <c r="C947" s="271"/>
    </row>
    <row r="948" spans="3:3">
      <c r="C948" s="271"/>
    </row>
    <row r="949" spans="3:3">
      <c r="C949" s="271"/>
    </row>
    <row r="950" spans="3:3">
      <c r="C950" s="271"/>
    </row>
    <row r="951" spans="3:3">
      <c r="C951" s="271"/>
    </row>
    <row r="952" spans="3:3">
      <c r="C952" s="271"/>
    </row>
    <row r="953" spans="3:3">
      <c r="C953" s="271"/>
    </row>
    <row r="954" spans="3:3">
      <c r="C954" s="271"/>
    </row>
    <row r="955" spans="3:3">
      <c r="C955" s="271"/>
    </row>
    <row r="956" spans="3:3">
      <c r="C956" s="271"/>
    </row>
    <row r="957" spans="3:3">
      <c r="C957" s="271"/>
    </row>
    <row r="958" spans="3:3">
      <c r="C958" s="271"/>
    </row>
    <row r="959" spans="3:3">
      <c r="C959" s="271"/>
    </row>
    <row r="960" spans="3:3">
      <c r="C960" s="271"/>
    </row>
    <row r="961" spans="3:3">
      <c r="C961" s="271"/>
    </row>
    <row r="962" spans="3:3">
      <c r="C962" s="271"/>
    </row>
    <row r="963" spans="3:3">
      <c r="C963" s="271"/>
    </row>
    <row r="964" spans="3:3">
      <c r="C964" s="271"/>
    </row>
    <row r="965" spans="3:3">
      <c r="C965" s="271"/>
    </row>
    <row r="966" spans="3:3">
      <c r="C966" s="271"/>
    </row>
    <row r="967" spans="3:3">
      <c r="C967" s="271"/>
    </row>
    <row r="968" spans="3:3">
      <c r="C968" s="271"/>
    </row>
    <row r="969" spans="3:3">
      <c r="C969" s="271"/>
    </row>
    <row r="970" spans="3:3">
      <c r="C970" s="271"/>
    </row>
    <row r="971" spans="3:3">
      <c r="C971" s="271"/>
    </row>
    <row r="972" spans="3:3">
      <c r="C972" s="271"/>
    </row>
    <row r="973" spans="3:3">
      <c r="C973" s="271"/>
    </row>
    <row r="974" spans="3:3">
      <c r="C974" s="271"/>
    </row>
    <row r="975" spans="3:3">
      <c r="C975" s="271"/>
    </row>
    <row r="976" spans="3:3">
      <c r="C976" s="271"/>
    </row>
    <row r="977" spans="3:3">
      <c r="C977" s="271"/>
    </row>
    <row r="978" spans="3:3">
      <c r="C978" s="271"/>
    </row>
    <row r="979" spans="3:3">
      <c r="C979" s="271"/>
    </row>
    <row r="980" spans="3:3">
      <c r="C980" s="271"/>
    </row>
    <row r="981" spans="3:3">
      <c r="C981" s="271"/>
    </row>
    <row r="982" spans="3:3">
      <c r="C982" s="271"/>
    </row>
    <row r="983" spans="3:3">
      <c r="C983" s="271"/>
    </row>
    <row r="984" spans="3:3">
      <c r="C984" s="271"/>
    </row>
    <row r="985" spans="3:3">
      <c r="C985" s="271"/>
    </row>
    <row r="986" spans="3:3">
      <c r="C986" s="271"/>
    </row>
    <row r="987" spans="3:3">
      <c r="C987" s="271"/>
    </row>
    <row r="988" spans="3:3">
      <c r="C988" s="271"/>
    </row>
    <row r="989" spans="3:3">
      <c r="C989" s="271"/>
    </row>
    <row r="990" spans="3:3">
      <c r="C990" s="271"/>
    </row>
    <row r="991" spans="3:3">
      <c r="C991" s="271"/>
    </row>
    <row r="992" spans="3:3">
      <c r="C992" s="271"/>
    </row>
    <row r="993" spans="3:3">
      <c r="C993" s="271"/>
    </row>
    <row r="994" spans="3:3">
      <c r="C994" s="271"/>
    </row>
    <row r="995" spans="3:3">
      <c r="C995" s="271"/>
    </row>
    <row r="996" spans="3:3">
      <c r="C996" s="271"/>
    </row>
    <row r="997" spans="3:3">
      <c r="C997" s="271"/>
    </row>
    <row r="998" spans="3:3">
      <c r="C998" s="271"/>
    </row>
    <row r="999" spans="3:3">
      <c r="C999" s="271"/>
    </row>
    <row r="1000" spans="3:3">
      <c r="C1000" s="271"/>
    </row>
    <row r="1001" spans="3:3">
      <c r="C1001" s="271"/>
    </row>
    <row r="1002" spans="3:3">
      <c r="C1002" s="271"/>
    </row>
    <row r="1003" spans="3:3">
      <c r="C1003" s="271"/>
    </row>
    <row r="1004" spans="3:3">
      <c r="C1004" s="271"/>
    </row>
    <row r="1005" spans="3:3">
      <c r="C1005" s="271"/>
    </row>
    <row r="1006" spans="3:3">
      <c r="C1006" s="271"/>
    </row>
    <row r="1007" spans="3:3">
      <c r="C1007" s="271"/>
    </row>
    <row r="1008" spans="3:3">
      <c r="C1008" s="271"/>
    </row>
    <row r="1009" spans="3:3">
      <c r="C1009" s="271"/>
    </row>
    <row r="1010" spans="3:3">
      <c r="C1010" s="271"/>
    </row>
    <row r="1011" spans="3:3">
      <c r="C1011" s="271"/>
    </row>
    <row r="1012" spans="3:3">
      <c r="C1012" s="271"/>
    </row>
    <row r="1013" spans="3:3">
      <c r="C1013" s="271"/>
    </row>
    <row r="1014" spans="3:3">
      <c r="C1014" s="271"/>
    </row>
    <row r="1015" spans="3:3">
      <c r="C1015" s="271"/>
    </row>
    <row r="1016" spans="3:3">
      <c r="C1016" s="271"/>
    </row>
    <row r="1017" spans="3:3">
      <c r="C1017" s="271"/>
    </row>
    <row r="1018" spans="3:3">
      <c r="C1018" s="271"/>
    </row>
    <row r="1019" spans="3:3">
      <c r="C1019" s="271"/>
    </row>
    <row r="1020" spans="3:3">
      <c r="C1020" s="271"/>
    </row>
    <row r="1021" spans="3:3">
      <c r="C1021" s="271"/>
    </row>
    <row r="1022" spans="3:3">
      <c r="C1022" s="271"/>
    </row>
    <row r="1023" spans="3:3">
      <c r="C1023" s="271"/>
    </row>
    <row r="1024" spans="3:3">
      <c r="C1024" s="271"/>
    </row>
    <row r="1025" spans="3:3">
      <c r="C1025" s="271"/>
    </row>
    <row r="1026" spans="3:3">
      <c r="C1026" s="271"/>
    </row>
    <row r="1027" spans="3:3">
      <c r="C1027" s="271"/>
    </row>
    <row r="1028" spans="3:3">
      <c r="C1028" s="271"/>
    </row>
    <row r="1029" spans="3:3">
      <c r="C1029" s="271"/>
    </row>
    <row r="1030" spans="3:3">
      <c r="C1030" s="271"/>
    </row>
    <row r="1031" spans="3:3">
      <c r="C1031" s="271"/>
    </row>
    <row r="1032" spans="3:3">
      <c r="C1032" s="271"/>
    </row>
    <row r="1033" spans="3:3">
      <c r="C1033" s="271"/>
    </row>
    <row r="1034" spans="3:3">
      <c r="C1034" s="271"/>
    </row>
    <row r="1035" spans="3:3">
      <c r="C1035" s="271"/>
    </row>
    <row r="1036" spans="3:3">
      <c r="C1036" s="271"/>
    </row>
    <row r="1037" spans="3:3">
      <c r="C1037" s="271"/>
    </row>
    <row r="1038" spans="3:3">
      <c r="C1038" s="271"/>
    </row>
    <row r="1039" spans="3:3">
      <c r="C1039" s="271"/>
    </row>
    <row r="1040" spans="3:3">
      <c r="C1040" s="271"/>
    </row>
    <row r="1041" spans="3:3">
      <c r="C1041" s="271"/>
    </row>
    <row r="1042" spans="3:3">
      <c r="C1042" s="271"/>
    </row>
    <row r="1043" spans="3:3">
      <c r="C1043" s="271"/>
    </row>
    <row r="1044" spans="3:3">
      <c r="C1044" s="271"/>
    </row>
    <row r="1045" spans="3:3">
      <c r="C1045" s="271"/>
    </row>
    <row r="1046" spans="3:3">
      <c r="C1046" s="271"/>
    </row>
    <row r="1047" spans="3:3">
      <c r="C1047" s="271"/>
    </row>
    <row r="1048" spans="3:3">
      <c r="C1048" s="271"/>
    </row>
    <row r="1049" spans="3:3">
      <c r="C1049" s="271"/>
    </row>
    <row r="1050" spans="3:3">
      <c r="C1050" s="271"/>
    </row>
    <row r="1051" spans="3:3">
      <c r="C1051" s="271"/>
    </row>
    <row r="1052" spans="3:3">
      <c r="C1052" s="271"/>
    </row>
    <row r="1053" spans="3:3">
      <c r="C1053" s="271"/>
    </row>
    <row r="1054" spans="3:3">
      <c r="C1054" s="271"/>
    </row>
    <row r="1055" spans="3:3">
      <c r="C1055" s="271"/>
    </row>
    <row r="1056" spans="3:3">
      <c r="C1056" s="271"/>
    </row>
    <row r="1057" spans="3:3">
      <c r="C1057" s="271"/>
    </row>
    <row r="1058" spans="3:3">
      <c r="C1058" s="271"/>
    </row>
    <row r="1059" spans="3:3">
      <c r="C1059" s="271"/>
    </row>
    <row r="1060" spans="3:3">
      <c r="C1060" s="271"/>
    </row>
    <row r="1061" spans="3:3">
      <c r="C1061" s="271"/>
    </row>
    <row r="1062" spans="3:3">
      <c r="C1062" s="271"/>
    </row>
    <row r="1063" spans="3:3">
      <c r="C1063" s="271"/>
    </row>
    <row r="1064" spans="3:3">
      <c r="C1064" s="271"/>
    </row>
    <row r="1065" spans="3:3">
      <c r="C1065" s="271"/>
    </row>
    <row r="1066" spans="3:3">
      <c r="C1066" s="271"/>
    </row>
    <row r="1067" spans="3:3">
      <c r="C1067" s="271"/>
    </row>
    <row r="1068" spans="3:3">
      <c r="C1068" s="271"/>
    </row>
    <row r="1069" spans="3:3">
      <c r="C1069" s="271"/>
    </row>
    <row r="1070" spans="3:3">
      <c r="C1070" s="271"/>
    </row>
    <row r="1071" spans="3:3">
      <c r="C1071" s="271"/>
    </row>
    <row r="1072" spans="3:3">
      <c r="C1072" s="271"/>
    </row>
    <row r="1073" spans="3:3">
      <c r="C1073" s="271"/>
    </row>
    <row r="1074" spans="3:3">
      <c r="C1074" s="271"/>
    </row>
    <row r="1075" spans="3:3">
      <c r="C1075" s="271"/>
    </row>
    <row r="1076" spans="3:3">
      <c r="C1076" s="271"/>
    </row>
    <row r="1077" spans="3:3">
      <c r="C1077" s="271"/>
    </row>
    <row r="1078" spans="3:3">
      <c r="C1078" s="271"/>
    </row>
    <row r="1079" spans="3:3">
      <c r="C1079" s="271"/>
    </row>
    <row r="1080" spans="3:3">
      <c r="C1080" s="271"/>
    </row>
    <row r="1081" spans="3:3">
      <c r="C1081" s="271"/>
    </row>
    <row r="1082" spans="3:3">
      <c r="C1082" s="271"/>
    </row>
    <row r="1083" spans="3:3">
      <c r="C1083" s="271"/>
    </row>
    <row r="1084" spans="3:3">
      <c r="C1084" s="271"/>
    </row>
    <row r="1085" spans="3:3">
      <c r="C1085" s="271"/>
    </row>
    <row r="1086" spans="3:3">
      <c r="C1086" s="271"/>
    </row>
    <row r="1087" spans="3:3">
      <c r="C1087" s="271"/>
    </row>
    <row r="1088" spans="3:3">
      <c r="C1088" s="271"/>
    </row>
    <row r="1089" spans="3:3">
      <c r="C1089" s="271"/>
    </row>
    <row r="1090" spans="3:3">
      <c r="C1090" s="271"/>
    </row>
    <row r="1091" spans="3:3">
      <c r="C1091" s="271"/>
    </row>
    <row r="1092" spans="3:3">
      <c r="C1092" s="271"/>
    </row>
    <row r="1093" spans="3:3">
      <c r="C1093" s="271"/>
    </row>
    <row r="1094" spans="3:3">
      <c r="C1094" s="271"/>
    </row>
    <row r="1095" spans="3:3">
      <c r="C1095" s="271"/>
    </row>
    <row r="1096" spans="3:3">
      <c r="C1096" s="271"/>
    </row>
    <row r="1097" spans="3:3">
      <c r="C1097" s="271"/>
    </row>
    <row r="1098" spans="3:3">
      <c r="C1098" s="271"/>
    </row>
    <row r="1099" spans="3:3">
      <c r="C1099" s="271"/>
    </row>
    <row r="1100" spans="3:3">
      <c r="C1100" s="271"/>
    </row>
    <row r="1101" spans="3:3">
      <c r="C1101" s="271"/>
    </row>
    <row r="1102" spans="3:3">
      <c r="C1102" s="271"/>
    </row>
    <row r="1103" spans="3:3">
      <c r="C1103" s="271"/>
    </row>
    <row r="1104" spans="3:3">
      <c r="C1104" s="271"/>
    </row>
    <row r="1105" spans="3:3">
      <c r="C1105" s="271"/>
    </row>
    <row r="1106" spans="3:3">
      <c r="C1106" s="271"/>
    </row>
    <row r="1107" spans="3:3">
      <c r="C1107" s="271"/>
    </row>
    <row r="1108" spans="3:3">
      <c r="C1108" s="271"/>
    </row>
    <row r="1109" spans="3:3">
      <c r="C1109" s="271"/>
    </row>
    <row r="1110" spans="3:3">
      <c r="C1110" s="271"/>
    </row>
    <row r="1111" spans="3:3">
      <c r="C1111" s="271"/>
    </row>
    <row r="1112" spans="3:3">
      <c r="C1112" s="271"/>
    </row>
    <row r="1113" spans="3:3">
      <c r="C1113" s="271"/>
    </row>
    <row r="1114" spans="3:3">
      <c r="C1114" s="271"/>
    </row>
    <row r="1115" spans="3:3">
      <c r="C1115" s="271"/>
    </row>
    <row r="1116" spans="3:3">
      <c r="C1116" s="271"/>
    </row>
    <row r="1117" spans="3:3">
      <c r="C1117" s="271"/>
    </row>
    <row r="1118" spans="3:3">
      <c r="C1118" s="271"/>
    </row>
    <row r="1119" spans="3:3">
      <c r="C1119" s="271"/>
    </row>
    <row r="1120" spans="3:3">
      <c r="C1120" s="271"/>
    </row>
    <row r="1121" spans="3:3">
      <c r="C1121" s="271"/>
    </row>
  </sheetData>
  <mergeCells count="5">
    <mergeCell ref="I7:J7"/>
    <mergeCell ref="A11:H11"/>
    <mergeCell ref="I11:I12"/>
    <mergeCell ref="J11:M11"/>
    <mergeCell ref="A9:M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K84"/>
  <sheetViews>
    <sheetView view="pageBreakPreview" zoomScaleSheetLayoutView="100" workbookViewId="0">
      <selection activeCell="K7" sqref="K7"/>
    </sheetView>
  </sheetViews>
  <sheetFormatPr defaultColWidth="9.140625" defaultRowHeight="15.75"/>
  <cols>
    <col min="1" max="1" width="45.7109375" style="28" customWidth="1"/>
    <col min="2" max="2" width="7.7109375" style="28" customWidth="1"/>
    <col min="3" max="3" width="7.85546875" style="28" customWidth="1"/>
    <col min="4" max="4" width="0.140625" style="92" customWidth="1"/>
    <col min="5" max="5" width="12.7109375" style="92" hidden="1" customWidth="1"/>
    <col min="6" max="6" width="14.85546875" style="99" customWidth="1"/>
    <col min="7" max="7" width="13.7109375" style="99" customWidth="1"/>
    <col min="8" max="8" width="14.85546875" style="92" customWidth="1"/>
    <col min="9" max="9" width="13.7109375" style="92" customWidth="1"/>
    <col min="10" max="10" width="14.85546875" style="28" customWidth="1"/>
    <col min="11" max="11" width="13.7109375" style="28" customWidth="1"/>
    <col min="12" max="16384" width="9.140625" style="28"/>
  </cols>
  <sheetData>
    <row r="1" spans="1:11" s="4" customFormat="1">
      <c r="A1" s="577"/>
      <c r="B1" s="3"/>
      <c r="C1" s="3"/>
      <c r="D1" s="3"/>
      <c r="E1" s="3"/>
      <c r="F1" s="3"/>
      <c r="G1" s="1"/>
      <c r="H1" s="1"/>
      <c r="K1" s="1" t="s">
        <v>246</v>
      </c>
    </row>
    <row r="2" spans="1:11" s="4" customFormat="1">
      <c r="A2" s="578"/>
      <c r="B2" s="3"/>
      <c r="C2" s="3"/>
      <c r="D2" s="3"/>
      <c r="E2" s="3"/>
      <c r="F2" s="3"/>
      <c r="G2" s="1"/>
      <c r="H2" s="1"/>
      <c r="K2" s="1" t="s">
        <v>35</v>
      </c>
    </row>
    <row r="3" spans="1:11" s="4" customFormat="1">
      <c r="A3" s="578"/>
      <c r="B3" s="3"/>
      <c r="C3" s="3"/>
      <c r="D3" s="3"/>
      <c r="E3" s="3"/>
      <c r="F3" s="3"/>
      <c r="G3" s="1"/>
      <c r="H3" s="1"/>
      <c r="K3" s="1" t="s">
        <v>36</v>
      </c>
    </row>
    <row r="4" spans="1:11" s="4" customFormat="1" ht="15" customHeight="1">
      <c r="A4" s="187"/>
      <c r="B4" s="3"/>
      <c r="C4" s="3"/>
      <c r="D4" s="3"/>
      <c r="E4" s="3"/>
      <c r="F4" s="3"/>
      <c r="G4" s="1"/>
      <c r="H4" s="1"/>
      <c r="K4" s="1" t="s">
        <v>281</v>
      </c>
    </row>
    <row r="5" spans="1:11" s="4" customFormat="1" ht="14.25" customHeight="1">
      <c r="A5" s="187"/>
      <c r="B5" s="3"/>
      <c r="C5" s="3"/>
      <c r="D5" s="3"/>
      <c r="E5" s="3"/>
      <c r="F5" s="3"/>
      <c r="G5" s="1"/>
      <c r="H5" s="1"/>
      <c r="K5" s="1" t="s">
        <v>264</v>
      </c>
    </row>
    <row r="6" spans="1:11" s="4" customFormat="1" ht="14.25" customHeight="1">
      <c r="A6" s="187"/>
      <c r="B6" s="3"/>
      <c r="C6" s="3"/>
      <c r="D6" s="3"/>
      <c r="E6" s="3"/>
      <c r="F6" s="3"/>
      <c r="G6" s="1"/>
      <c r="H6" s="1"/>
      <c r="K6" s="1" t="s">
        <v>379</v>
      </c>
    </row>
    <row r="7" spans="1:11" s="4" customFormat="1">
      <c r="A7" s="26"/>
      <c r="B7" s="3"/>
      <c r="C7" s="3"/>
      <c r="D7" s="3"/>
      <c r="E7" s="3"/>
      <c r="F7" s="3"/>
      <c r="G7" s="3"/>
      <c r="H7" s="1"/>
      <c r="J7" s="1"/>
      <c r="K7" s="1" t="s">
        <v>402</v>
      </c>
    </row>
    <row r="8" spans="1:11">
      <c r="A8" s="27"/>
      <c r="B8" s="27"/>
      <c r="C8" s="27"/>
      <c r="D8" s="27"/>
      <c r="E8" s="28"/>
      <c r="F8" s="27"/>
      <c r="G8" s="28"/>
      <c r="H8" s="27"/>
      <c r="I8" s="28"/>
    </row>
    <row r="9" spans="1:11" ht="15" customHeight="1">
      <c r="A9" s="582" t="s">
        <v>249</v>
      </c>
      <c r="B9" s="582"/>
      <c r="C9" s="582"/>
      <c r="D9" s="582"/>
      <c r="E9" s="582"/>
      <c r="F9" s="582"/>
      <c r="G9" s="582"/>
      <c r="H9" s="582"/>
      <c r="I9" s="582"/>
    </row>
    <row r="10" spans="1:11" ht="41.25" customHeight="1">
      <c r="A10" s="582"/>
      <c r="B10" s="582"/>
      <c r="C10" s="582"/>
      <c r="D10" s="582"/>
      <c r="E10" s="582"/>
      <c r="F10" s="582"/>
      <c r="G10" s="582"/>
      <c r="H10" s="582"/>
      <c r="I10" s="582"/>
    </row>
    <row r="11" spans="1:11" ht="15.75" customHeight="1">
      <c r="A11" s="29"/>
      <c r="B11" s="29"/>
      <c r="C11" s="29"/>
      <c r="D11" s="29"/>
      <c r="E11" s="29"/>
      <c r="F11" s="29"/>
      <c r="G11" s="29"/>
      <c r="H11" s="29"/>
      <c r="I11" s="29"/>
    </row>
    <row r="12" spans="1:11" ht="83.25" customHeight="1">
      <c r="A12" s="583" t="s">
        <v>111</v>
      </c>
      <c r="B12" s="584" t="s">
        <v>112</v>
      </c>
      <c r="C12" s="584"/>
      <c r="D12" s="574" t="s">
        <v>113</v>
      </c>
      <c r="E12" s="575"/>
      <c r="F12" s="579" t="s">
        <v>113</v>
      </c>
      <c r="G12" s="580"/>
      <c r="H12" s="574" t="s">
        <v>113</v>
      </c>
      <c r="I12" s="575"/>
      <c r="J12" s="574" t="s">
        <v>113</v>
      </c>
      <c r="K12" s="575"/>
    </row>
    <row r="13" spans="1:11" ht="15" customHeight="1">
      <c r="A13" s="583"/>
      <c r="B13" s="585" t="s">
        <v>114</v>
      </c>
      <c r="C13" s="586" t="s">
        <v>115</v>
      </c>
      <c r="D13" s="576" t="s">
        <v>45</v>
      </c>
      <c r="E13" s="576"/>
      <c r="F13" s="581" t="s">
        <v>240</v>
      </c>
      <c r="G13" s="581"/>
      <c r="H13" s="576" t="s">
        <v>241</v>
      </c>
      <c r="I13" s="576"/>
      <c r="J13" s="576" t="s">
        <v>363</v>
      </c>
      <c r="K13" s="576"/>
    </row>
    <row r="14" spans="1:11" ht="111.75" customHeight="1">
      <c r="A14" s="583"/>
      <c r="B14" s="585"/>
      <c r="C14" s="586"/>
      <c r="D14" s="93" t="s">
        <v>116</v>
      </c>
      <c r="E14" s="93" t="s">
        <v>117</v>
      </c>
      <c r="F14" s="100" t="s">
        <v>116</v>
      </c>
      <c r="G14" s="100" t="s">
        <v>117</v>
      </c>
      <c r="H14" s="93" t="s">
        <v>116</v>
      </c>
      <c r="I14" s="93" t="s">
        <v>117</v>
      </c>
      <c r="J14" s="93" t="s">
        <v>116</v>
      </c>
      <c r="K14" s="93" t="s">
        <v>117</v>
      </c>
    </row>
    <row r="15" spans="1:11">
      <c r="A15" s="30">
        <v>1</v>
      </c>
      <c r="B15" s="31">
        <v>2</v>
      </c>
      <c r="C15" s="32">
        <v>3</v>
      </c>
      <c r="D15" s="94">
        <v>4</v>
      </c>
      <c r="E15" s="94">
        <v>5</v>
      </c>
      <c r="F15" s="101">
        <v>4</v>
      </c>
      <c r="G15" s="101">
        <v>5</v>
      </c>
      <c r="H15" s="94">
        <v>4</v>
      </c>
      <c r="I15" s="94">
        <v>5</v>
      </c>
      <c r="J15" s="94">
        <v>4</v>
      </c>
      <c r="K15" s="94">
        <v>5</v>
      </c>
    </row>
    <row r="16" spans="1:11">
      <c r="A16" s="33" t="s">
        <v>118</v>
      </c>
      <c r="B16" s="34" t="s">
        <v>9</v>
      </c>
      <c r="C16" s="34" t="s">
        <v>48</v>
      </c>
      <c r="D16" s="95">
        <f>D17+D18+D19+D21+D20</f>
        <v>7354709.5599999996</v>
      </c>
      <c r="E16" s="95">
        <f>E17+E18+E19+E21</f>
        <v>741784.46</v>
      </c>
      <c r="F16" s="102">
        <f>F17+F18+F19+F21+F20</f>
        <v>6959350.5700000003</v>
      </c>
      <c r="G16" s="102">
        <f>G17+G18+G19+G21</f>
        <v>741784.46</v>
      </c>
      <c r="H16" s="95">
        <f>H17+H18+H19+H21+H20</f>
        <v>7301493.6799999997</v>
      </c>
      <c r="I16" s="95">
        <f>I17+I18+I19+I21</f>
        <v>593427.56999999995</v>
      </c>
      <c r="J16" s="95">
        <f>J17+J18+J19+J21+J20</f>
        <v>7468501.6799999997</v>
      </c>
      <c r="K16" s="95">
        <f>K17+K18+K19+K21</f>
        <v>593427.56999999995</v>
      </c>
    </row>
    <row r="17" spans="1:11" ht="50.25" customHeight="1">
      <c r="A17" s="35" t="s">
        <v>119</v>
      </c>
      <c r="B17" s="36" t="s">
        <v>9</v>
      </c>
      <c r="C17" s="36" t="s">
        <v>19</v>
      </c>
      <c r="D17" s="95">
        <f>'4 Вед. структура'!M18</f>
        <v>750000</v>
      </c>
      <c r="E17" s="95">
        <f>'4 Вед. структура'!N18</f>
        <v>0</v>
      </c>
      <c r="F17" s="102">
        <f>'4 Вед. структура'!O19</f>
        <v>750000</v>
      </c>
      <c r="G17" s="102">
        <f>'4 Вед. структура'!P19</f>
        <v>0</v>
      </c>
      <c r="H17" s="95">
        <f>'4 Вед. структура'!Q19</f>
        <v>750000</v>
      </c>
      <c r="I17" s="95">
        <f>'4 Вед. структура'!R19</f>
        <v>0</v>
      </c>
      <c r="J17" s="95">
        <f>'4 Вед. структура'!S19</f>
        <v>750000</v>
      </c>
      <c r="K17" s="95">
        <f>'4 Вед. структура'!T19</f>
        <v>0</v>
      </c>
    </row>
    <row r="18" spans="1:11" ht="78.75" customHeight="1">
      <c r="A18" s="37" t="s">
        <v>120</v>
      </c>
      <c r="B18" s="36" t="s">
        <v>9</v>
      </c>
      <c r="C18" s="36" t="s">
        <v>7</v>
      </c>
      <c r="D18" s="95">
        <f>'4 Вед. структура'!M25</f>
        <v>2433300</v>
      </c>
      <c r="E18" s="95">
        <f>'4 Вед. структура'!N25</f>
        <v>0</v>
      </c>
      <c r="F18" s="102">
        <f>'4 Вед. структура'!O26</f>
        <v>2476500</v>
      </c>
      <c r="G18" s="102">
        <f>'4 Вед. структура'!P26</f>
        <v>0</v>
      </c>
      <c r="H18" s="95">
        <f>'4 Вед. структура'!Q26</f>
        <v>2670000</v>
      </c>
      <c r="I18" s="95">
        <f>'4 Вед. структура'!R26</f>
        <v>0</v>
      </c>
      <c r="J18" s="95">
        <f>'4 Вед. структура'!S26</f>
        <v>2660000</v>
      </c>
      <c r="K18" s="95">
        <f>'4 Вед. структура'!T26</f>
        <v>0</v>
      </c>
    </row>
    <row r="19" spans="1:11" ht="15" customHeight="1">
      <c r="A19" s="37" t="s">
        <v>121</v>
      </c>
      <c r="B19" s="36" t="s">
        <v>9</v>
      </c>
      <c r="C19" s="36" t="s">
        <v>12</v>
      </c>
      <c r="D19" s="95">
        <f>'4 Вед. структура'!M33</f>
        <v>100000</v>
      </c>
      <c r="E19" s="95">
        <f>'4 Вед. структура'!N33</f>
        <v>0</v>
      </c>
      <c r="F19" s="102">
        <f>'4 Вед. структура'!O33</f>
        <v>100000</v>
      </c>
      <c r="G19" s="102">
        <f>'4 Вед. структура'!P33</f>
        <v>0</v>
      </c>
      <c r="H19" s="95">
        <f>'4 Вед. структура'!Q33</f>
        <v>100000</v>
      </c>
      <c r="I19" s="95">
        <f>'4 Вед. структура'!R33</f>
        <v>0</v>
      </c>
      <c r="J19" s="95">
        <f>'4 Вед. структура'!S33</f>
        <v>100000</v>
      </c>
      <c r="K19" s="95">
        <f>'4 Вед. структура'!T33</f>
        <v>0</v>
      </c>
    </row>
    <row r="20" spans="1:11" ht="15" hidden="1" customHeight="1">
      <c r="A20" s="37" t="s">
        <v>122</v>
      </c>
      <c r="B20" s="36" t="s">
        <v>9</v>
      </c>
      <c r="C20" s="36" t="s">
        <v>123</v>
      </c>
      <c r="D20" s="95">
        <v>0</v>
      </c>
      <c r="E20" s="95" t="e">
        <f>#REF!</f>
        <v>#REF!</v>
      </c>
      <c r="F20" s="102">
        <v>0</v>
      </c>
      <c r="G20" s="102" t="e">
        <f>#REF!</f>
        <v>#REF!</v>
      </c>
      <c r="H20" s="95">
        <v>0</v>
      </c>
      <c r="I20" s="95" t="e">
        <f>#REF!</f>
        <v>#REF!</v>
      </c>
      <c r="J20" s="95">
        <v>0</v>
      </c>
      <c r="K20" s="95" t="e">
        <f>#REF!</f>
        <v>#REF!</v>
      </c>
    </row>
    <row r="21" spans="1:11" ht="21" customHeight="1">
      <c r="A21" s="35" t="s">
        <v>124</v>
      </c>
      <c r="B21" s="36" t="s">
        <v>9</v>
      </c>
      <c r="C21" s="36" t="s">
        <v>125</v>
      </c>
      <c r="D21" s="95">
        <f>'4 Вед. структура'!M40</f>
        <v>4071409.5599999996</v>
      </c>
      <c r="E21" s="95">
        <f>'4 Вед. структура'!N40</f>
        <v>741784.46</v>
      </c>
      <c r="F21" s="102">
        <f>'4 Вед. структура'!O41</f>
        <v>3632850.57</v>
      </c>
      <c r="G21" s="102">
        <f>'4 Вед. структура'!P41</f>
        <v>741784.46</v>
      </c>
      <c r="H21" s="95">
        <f>'4 Вед. структура'!Q41</f>
        <v>3781493.6799999997</v>
      </c>
      <c r="I21" s="95">
        <f>'4 Вед. структура'!R41</f>
        <v>593427.56999999995</v>
      </c>
      <c r="J21" s="95">
        <f>'4 Вед. структура'!S41</f>
        <v>3958501.6799999997</v>
      </c>
      <c r="K21" s="95">
        <f>'4 Вед. структура'!T41</f>
        <v>593427.56999999995</v>
      </c>
    </row>
    <row r="22" spans="1:11" ht="20.25" hidden="1" customHeight="1">
      <c r="A22" s="38" t="s">
        <v>126</v>
      </c>
      <c r="B22" s="34" t="s">
        <v>19</v>
      </c>
      <c r="C22" s="34" t="s">
        <v>48</v>
      </c>
      <c r="D22" s="95">
        <f t="shared" ref="D22:K22" si="0">D23</f>
        <v>177008</v>
      </c>
      <c r="E22" s="95">
        <f t="shared" si="0"/>
        <v>177008</v>
      </c>
      <c r="F22" s="102">
        <f t="shared" si="0"/>
        <v>197359</v>
      </c>
      <c r="G22" s="102">
        <f t="shared" si="0"/>
        <v>197359</v>
      </c>
      <c r="H22" s="95">
        <f t="shared" si="0"/>
        <v>199546</v>
      </c>
      <c r="I22" s="95">
        <f t="shared" si="0"/>
        <v>199546</v>
      </c>
      <c r="J22" s="95">
        <f t="shared" si="0"/>
        <v>206809</v>
      </c>
      <c r="K22" s="95">
        <f t="shared" si="0"/>
        <v>206809</v>
      </c>
    </row>
    <row r="23" spans="1:11" ht="34.5" hidden="1" customHeight="1">
      <c r="A23" s="35" t="s">
        <v>127</v>
      </c>
      <c r="B23" s="36" t="s">
        <v>19</v>
      </c>
      <c r="C23" s="36" t="s">
        <v>29</v>
      </c>
      <c r="D23" s="95">
        <f>'4 Вед. структура'!M80</f>
        <v>177008</v>
      </c>
      <c r="E23" s="95">
        <f>'4 Вед. структура'!N80</f>
        <v>177008</v>
      </c>
      <c r="F23" s="102">
        <f>'4 Вед. структура'!O81</f>
        <v>197359</v>
      </c>
      <c r="G23" s="102">
        <f>'4 Вед. структура'!P81</f>
        <v>197359</v>
      </c>
      <c r="H23" s="95">
        <f>'4 Вед. структура'!Q81</f>
        <v>199546</v>
      </c>
      <c r="I23" s="95">
        <f>'4 Вед. структура'!R81</f>
        <v>199546</v>
      </c>
      <c r="J23" s="95">
        <f>'4 Вед. структура'!S81</f>
        <v>206809</v>
      </c>
      <c r="K23" s="95">
        <f>'4 Вед. структура'!T81</f>
        <v>206809</v>
      </c>
    </row>
    <row r="24" spans="1:11" ht="39" customHeight="1">
      <c r="A24" s="38" t="s">
        <v>128</v>
      </c>
      <c r="B24" s="34" t="s">
        <v>29</v>
      </c>
      <c r="C24" s="34" t="s">
        <v>48</v>
      </c>
      <c r="D24" s="95">
        <f t="shared" ref="D24:K24" si="1">D25</f>
        <v>1488077.19</v>
      </c>
      <c r="E24" s="95">
        <f t="shared" si="1"/>
        <v>579000</v>
      </c>
      <c r="F24" s="102">
        <f t="shared" si="1"/>
        <v>500000</v>
      </c>
      <c r="G24" s="102">
        <f t="shared" si="1"/>
        <v>0</v>
      </c>
      <c r="H24" s="95">
        <f t="shared" si="1"/>
        <v>500000</v>
      </c>
      <c r="I24" s="95">
        <f t="shared" si="1"/>
        <v>0</v>
      </c>
      <c r="J24" s="95">
        <f t="shared" si="1"/>
        <v>500000</v>
      </c>
      <c r="K24" s="95">
        <f t="shared" si="1"/>
        <v>0</v>
      </c>
    </row>
    <row r="25" spans="1:11" ht="54" customHeight="1">
      <c r="A25" s="35" t="s">
        <v>129</v>
      </c>
      <c r="B25" s="36" t="s">
        <v>29</v>
      </c>
      <c r="C25" s="36" t="s">
        <v>17</v>
      </c>
      <c r="D25" s="95">
        <f>'4 Вед. структура'!M87</f>
        <v>1488077.19</v>
      </c>
      <c r="E25" s="95">
        <f>'4 Вед. структура'!N87</f>
        <v>579000</v>
      </c>
      <c r="F25" s="102">
        <f>'4 Вед. структура'!O87</f>
        <v>500000</v>
      </c>
      <c r="G25" s="102">
        <f>'4 Вед. структура'!P89</f>
        <v>0</v>
      </c>
      <c r="H25" s="95">
        <f>'4 Вед. структура'!Q89</f>
        <v>500000</v>
      </c>
      <c r="I25" s="95">
        <f>'4 Вед. структура'!R89</f>
        <v>0</v>
      </c>
      <c r="J25" s="95">
        <f>'4 Вед. структура'!S89</f>
        <v>500000</v>
      </c>
      <c r="K25" s="95">
        <f>'4 Вед. структура'!T89</f>
        <v>0</v>
      </c>
    </row>
    <row r="26" spans="1:11" ht="24" customHeight="1">
      <c r="A26" s="33" t="s">
        <v>130</v>
      </c>
      <c r="B26" s="39" t="s">
        <v>7</v>
      </c>
      <c r="C26" s="34" t="s">
        <v>48</v>
      </c>
      <c r="D26" s="95">
        <f t="shared" ref="D26:E26" si="2">D27+D28</f>
        <v>3500627.61</v>
      </c>
      <c r="E26" s="95">
        <f t="shared" si="2"/>
        <v>2007190.82</v>
      </c>
      <c r="F26" s="102">
        <f t="shared" ref="F26:G26" si="3">F27+F28</f>
        <v>2438935.5699999998</v>
      </c>
      <c r="G26" s="102">
        <f t="shared" si="3"/>
        <v>0</v>
      </c>
      <c r="H26" s="95">
        <f t="shared" ref="H26:I26" si="4">H27+H28</f>
        <v>2373868.4967499999</v>
      </c>
      <c r="I26" s="95">
        <f t="shared" si="4"/>
        <v>0</v>
      </c>
      <c r="J26" s="95">
        <f t="shared" ref="J26:K26" si="5">J27+J28</f>
        <v>1927078.3665000005</v>
      </c>
      <c r="K26" s="95">
        <f t="shared" si="5"/>
        <v>0</v>
      </c>
    </row>
    <row r="27" spans="1:11" ht="18" customHeight="1">
      <c r="A27" s="40" t="s">
        <v>131</v>
      </c>
      <c r="B27" s="41" t="s">
        <v>7</v>
      </c>
      <c r="C27" s="36" t="s">
        <v>17</v>
      </c>
      <c r="D27" s="95">
        <f>'4 Вед. структура'!M98</f>
        <v>3157190.82</v>
      </c>
      <c r="E27" s="95">
        <f>'4 Вед. структура'!N98</f>
        <v>2007190.82</v>
      </c>
      <c r="F27" s="102">
        <f>'4 Вед. структура'!O98</f>
        <v>2338935.5699999998</v>
      </c>
      <c r="G27" s="102">
        <f>'4 Вед. структура'!P99</f>
        <v>0</v>
      </c>
      <c r="H27" s="95">
        <f>'4 Вед. структура'!Q99</f>
        <v>2273868.4967499999</v>
      </c>
      <c r="I27" s="95">
        <f>'4 Вед. структура'!R99</f>
        <v>0</v>
      </c>
      <c r="J27" s="95">
        <f>'4 Вед. структура'!S99</f>
        <v>1827078.3665000005</v>
      </c>
      <c r="K27" s="95">
        <f>'4 Вед. структура'!T99</f>
        <v>0</v>
      </c>
    </row>
    <row r="28" spans="1:11" ht="37.5" customHeight="1">
      <c r="A28" s="42" t="s">
        <v>132</v>
      </c>
      <c r="B28" s="41" t="s">
        <v>7</v>
      </c>
      <c r="C28" s="36" t="s">
        <v>133</v>
      </c>
      <c r="D28" s="95">
        <f>'4 Вед. структура'!M127</f>
        <v>343436.79</v>
      </c>
      <c r="E28" s="95">
        <f>'4 Вед. структура'!N127</f>
        <v>0</v>
      </c>
      <c r="F28" s="102">
        <f>'4 Вед. структура'!O127</f>
        <v>100000</v>
      </c>
      <c r="G28" s="102">
        <f>'4 Вед. структура'!P128</f>
        <v>0</v>
      </c>
      <c r="H28" s="95">
        <f>'4 Вед. структура'!Q128</f>
        <v>100000</v>
      </c>
      <c r="I28" s="95">
        <f>'4 Вед. структура'!R128</f>
        <v>0</v>
      </c>
      <c r="J28" s="95">
        <f>'4 Вед. структура'!S128</f>
        <v>100000</v>
      </c>
      <c r="K28" s="95">
        <f>'4 Вед. структура'!T128</f>
        <v>0</v>
      </c>
    </row>
    <row r="29" spans="1:11" ht="18" customHeight="1">
      <c r="A29" s="33" t="s">
        <v>134</v>
      </c>
      <c r="B29" s="34" t="s">
        <v>13</v>
      </c>
      <c r="C29" s="34" t="s">
        <v>48</v>
      </c>
      <c r="D29" s="95">
        <f t="shared" ref="D29:I29" si="6">D31</f>
        <v>2096407.71</v>
      </c>
      <c r="E29" s="95">
        <f t="shared" si="6"/>
        <v>0</v>
      </c>
      <c r="F29" s="102">
        <f t="shared" si="6"/>
        <v>1250000</v>
      </c>
      <c r="G29" s="102">
        <f t="shared" si="6"/>
        <v>0</v>
      </c>
      <c r="H29" s="95">
        <f t="shared" si="6"/>
        <v>900000</v>
      </c>
      <c r="I29" s="95">
        <f t="shared" si="6"/>
        <v>0</v>
      </c>
      <c r="J29" s="95">
        <f t="shared" ref="J29:K29" si="7">J31</f>
        <v>900000</v>
      </c>
      <c r="K29" s="95">
        <f t="shared" si="7"/>
        <v>0</v>
      </c>
    </row>
    <row r="30" spans="1:11" ht="18" hidden="1" customHeight="1">
      <c r="A30" s="43" t="s">
        <v>135</v>
      </c>
      <c r="B30" s="44" t="s">
        <v>13</v>
      </c>
      <c r="C30" s="44" t="s">
        <v>19</v>
      </c>
      <c r="D30" s="226" t="s">
        <v>281</v>
      </c>
      <c r="E30" s="95" t="e">
        <f>#REF!</f>
        <v>#REF!</v>
      </c>
      <c r="F30" s="102" t="e">
        <f>#REF!</f>
        <v>#REF!</v>
      </c>
      <c r="G30" s="102" t="e">
        <f>#REF!</f>
        <v>#REF!</v>
      </c>
      <c r="H30" s="95" t="e">
        <f>#REF!</f>
        <v>#REF!</v>
      </c>
      <c r="I30" s="95" t="e">
        <f>#REF!</f>
        <v>#REF!</v>
      </c>
      <c r="J30" s="95" t="e">
        <f>#REF!</f>
        <v>#REF!</v>
      </c>
      <c r="K30" s="95" t="e">
        <f>#REF!</f>
        <v>#REF!</v>
      </c>
    </row>
    <row r="31" spans="1:11" ht="20.25" customHeight="1">
      <c r="A31" s="35" t="s">
        <v>136</v>
      </c>
      <c r="B31" s="36" t="s">
        <v>13</v>
      </c>
      <c r="C31" s="36" t="s">
        <v>29</v>
      </c>
      <c r="D31" s="95">
        <f>'4 Вед. структура'!M137</f>
        <v>2096407.71</v>
      </c>
      <c r="E31" s="95">
        <f>'4 Вед. структура'!N138</f>
        <v>0</v>
      </c>
      <c r="F31" s="102">
        <f>'4 Вед. структура'!O137</f>
        <v>1250000</v>
      </c>
      <c r="G31" s="102">
        <f>'4 Вед. структура'!P138</f>
        <v>0</v>
      </c>
      <c r="H31" s="95">
        <f>'4 Вед. структура'!Q138</f>
        <v>900000</v>
      </c>
      <c r="I31" s="95">
        <f>'4 Вед. структура'!R138</f>
        <v>0</v>
      </c>
      <c r="J31" s="95">
        <f>'4 Вед. структура'!S138</f>
        <v>900000</v>
      </c>
      <c r="K31" s="95">
        <f>'4 Вед. структура'!T138</f>
        <v>0</v>
      </c>
    </row>
    <row r="32" spans="1:11">
      <c r="A32" s="33" t="s">
        <v>137</v>
      </c>
      <c r="B32" s="34" t="s">
        <v>123</v>
      </c>
      <c r="C32" s="34" t="s">
        <v>48</v>
      </c>
      <c r="D32" s="95">
        <f t="shared" ref="D32:K32" si="8">D33</f>
        <v>50000</v>
      </c>
      <c r="E32" s="95">
        <f t="shared" si="8"/>
        <v>0</v>
      </c>
      <c r="F32" s="102">
        <f t="shared" si="8"/>
        <v>50000</v>
      </c>
      <c r="G32" s="102">
        <f t="shared" si="8"/>
        <v>0</v>
      </c>
      <c r="H32" s="95">
        <f t="shared" si="8"/>
        <v>50000</v>
      </c>
      <c r="I32" s="95">
        <f t="shared" si="8"/>
        <v>0</v>
      </c>
      <c r="J32" s="95">
        <f t="shared" si="8"/>
        <v>50000</v>
      </c>
      <c r="K32" s="95">
        <f t="shared" si="8"/>
        <v>0</v>
      </c>
    </row>
    <row r="33" spans="1:11" ht="15.75" customHeight="1">
      <c r="A33" s="35" t="s">
        <v>138</v>
      </c>
      <c r="B33" s="36" t="s">
        <v>123</v>
      </c>
      <c r="C33" s="36" t="s">
        <v>123</v>
      </c>
      <c r="D33" s="95">
        <f>'4 Вед. структура'!M173</f>
        <v>50000</v>
      </c>
      <c r="E33" s="95">
        <f>'4 Вед. структура'!N173</f>
        <v>0</v>
      </c>
      <c r="F33" s="102">
        <f>'4 Вед. структура'!O173</f>
        <v>50000</v>
      </c>
      <c r="G33" s="102">
        <f>'4 Вед. структура'!P173</f>
        <v>0</v>
      </c>
      <c r="H33" s="95">
        <f>'4 Вед. структура'!Q173</f>
        <v>50000</v>
      </c>
      <c r="I33" s="95">
        <f>'4 Вед. структура'!R173</f>
        <v>0</v>
      </c>
      <c r="J33" s="95">
        <f>'4 Вед. структура'!S173</f>
        <v>50000</v>
      </c>
      <c r="K33" s="95">
        <f>'4 Вед. структура'!T173</f>
        <v>0</v>
      </c>
    </row>
    <row r="34" spans="1:11">
      <c r="A34" s="33" t="s">
        <v>139</v>
      </c>
      <c r="B34" s="34" t="s">
        <v>6</v>
      </c>
      <c r="C34" s="34" t="s">
        <v>48</v>
      </c>
      <c r="D34" s="95">
        <f t="shared" ref="D34:K34" si="9">D35</f>
        <v>300000</v>
      </c>
      <c r="E34" s="95">
        <f t="shared" si="9"/>
        <v>0</v>
      </c>
      <c r="F34" s="102">
        <f t="shared" si="9"/>
        <v>400000</v>
      </c>
      <c r="G34" s="102">
        <f t="shared" si="9"/>
        <v>0</v>
      </c>
      <c r="H34" s="95">
        <f t="shared" si="9"/>
        <v>300000</v>
      </c>
      <c r="I34" s="95">
        <f t="shared" si="9"/>
        <v>0</v>
      </c>
      <c r="J34" s="95">
        <f t="shared" si="9"/>
        <v>300000</v>
      </c>
      <c r="K34" s="95">
        <f t="shared" si="9"/>
        <v>0</v>
      </c>
    </row>
    <row r="35" spans="1:11" ht="16.5" customHeight="1">
      <c r="A35" s="40" t="s">
        <v>140</v>
      </c>
      <c r="B35" s="36" t="s">
        <v>6</v>
      </c>
      <c r="C35" s="36" t="s">
        <v>9</v>
      </c>
      <c r="D35" s="95">
        <f>'4 Вед. структура'!M181</f>
        <v>300000</v>
      </c>
      <c r="E35" s="95">
        <f>'4 Вед. структура'!N181</f>
        <v>0</v>
      </c>
      <c r="F35" s="102">
        <f>'4 Вед. структура'!O180</f>
        <v>400000</v>
      </c>
      <c r="G35" s="102">
        <f>'4 Вед. структура'!P182</f>
        <v>0</v>
      </c>
      <c r="H35" s="95">
        <f>'4 Вед. структура'!Q181</f>
        <v>300000</v>
      </c>
      <c r="I35" s="95">
        <f>'4 Вед. структура'!R182</f>
        <v>0</v>
      </c>
      <c r="J35" s="95">
        <f>'4 Вед. структура'!S181</f>
        <v>300000</v>
      </c>
      <c r="K35" s="95">
        <f>'4 Вед. структура'!T182</f>
        <v>0</v>
      </c>
    </row>
    <row r="36" spans="1:11" ht="18.75" customHeight="1">
      <c r="A36" s="45" t="s">
        <v>141</v>
      </c>
      <c r="B36" s="39" t="s">
        <v>12</v>
      </c>
      <c r="C36" s="34" t="s">
        <v>48</v>
      </c>
      <c r="D36" s="95">
        <f t="shared" ref="D36:K36" si="10">D37</f>
        <v>200000</v>
      </c>
      <c r="E36" s="95">
        <f t="shared" si="10"/>
        <v>0</v>
      </c>
      <c r="F36" s="102">
        <f t="shared" si="10"/>
        <v>150000</v>
      </c>
      <c r="G36" s="102">
        <f t="shared" si="10"/>
        <v>0</v>
      </c>
      <c r="H36" s="95">
        <f t="shared" si="10"/>
        <v>150000</v>
      </c>
      <c r="I36" s="95">
        <f t="shared" si="10"/>
        <v>0</v>
      </c>
      <c r="J36" s="95">
        <f t="shared" si="10"/>
        <v>200000</v>
      </c>
      <c r="K36" s="95">
        <f t="shared" si="10"/>
        <v>0</v>
      </c>
    </row>
    <row r="37" spans="1:11">
      <c r="A37" s="46" t="s">
        <v>142</v>
      </c>
      <c r="B37" s="41" t="s">
        <v>12</v>
      </c>
      <c r="C37" s="36" t="s">
        <v>9</v>
      </c>
      <c r="D37" s="95">
        <f>'4 Вед. структура'!M193</f>
        <v>200000</v>
      </c>
      <c r="E37" s="95">
        <f>'4 Вед. структура'!N193</f>
        <v>0</v>
      </c>
      <c r="F37" s="102">
        <f>'4 Вед. структура'!O192</f>
        <v>150000</v>
      </c>
      <c r="G37" s="102">
        <f>'4 Вед. структура'!P194</f>
        <v>0</v>
      </c>
      <c r="H37" s="95">
        <f>'4 Вед. структура'!Q192</f>
        <v>150000</v>
      </c>
      <c r="I37" s="95">
        <f>'4 Вед. структура'!R194</f>
        <v>0</v>
      </c>
      <c r="J37" s="95">
        <f>'4 Вед. структура'!S192</f>
        <v>200000</v>
      </c>
      <c r="K37" s="95">
        <f>'4 Вед. структура'!T194</f>
        <v>0</v>
      </c>
    </row>
    <row r="38" spans="1:11" s="155" customFormat="1" ht="18.75">
      <c r="A38" s="152" t="s">
        <v>143</v>
      </c>
      <c r="B38" s="153"/>
      <c r="C38" s="153"/>
      <c r="D38" s="154">
        <f>D16+D22+D24+D26+D29+D34+D36+D32</f>
        <v>15166830.07</v>
      </c>
      <c r="E38" s="154">
        <f>E16+E22+E24+E26+E29+E34+E36</f>
        <v>3504983.2800000003</v>
      </c>
      <c r="F38" s="154">
        <f>F16+F22+F24+F26+F29+F34+F36+F32</f>
        <v>11945645.140000001</v>
      </c>
      <c r="G38" s="154">
        <f>G16+G22+G24+G26+G29+G34+G36</f>
        <v>939143.46</v>
      </c>
      <c r="H38" s="154">
        <f>H16+H22+H24+H26+H29+H34+H36+H32</f>
        <v>11774908.176750001</v>
      </c>
      <c r="I38" s="154">
        <f>I16+I22+I24+I26+I29+I34+I36</f>
        <v>792973.57</v>
      </c>
      <c r="J38" s="154">
        <f>J16+J22+J24+J26+J29+J34+J36+J32</f>
        <v>11552389.046500001</v>
      </c>
      <c r="K38" s="154">
        <f>K16+K22+K24+K26+K29+K34+K36</f>
        <v>800236.57</v>
      </c>
    </row>
    <row r="39" spans="1:11" s="156" customFormat="1" ht="18.75" hidden="1">
      <c r="A39" s="181" t="s">
        <v>250</v>
      </c>
      <c r="B39" s="182"/>
      <c r="C39" s="182"/>
      <c r="D39" s="184">
        <v>0</v>
      </c>
      <c r="E39" s="183">
        <v>0</v>
      </c>
      <c r="F39" s="183">
        <f>'4 Вед. структура'!O204</f>
        <v>0</v>
      </c>
      <c r="G39" s="183">
        <f>'4 Вед. структура'!P204</f>
        <v>0</v>
      </c>
      <c r="H39" s="183">
        <f>'4 Вед. структура'!Q204</f>
        <v>301920.72248076927</v>
      </c>
      <c r="I39" s="183">
        <f>'4 Вед. структура'!R204</f>
        <v>0</v>
      </c>
      <c r="J39" s="183">
        <f>'4 Вед. структура'!S204</f>
        <v>608020.47613157902</v>
      </c>
      <c r="K39" s="183">
        <f>'4 Вед. структура'!T204</f>
        <v>0</v>
      </c>
    </row>
    <row r="40" spans="1:11" s="178" customFormat="1" ht="33" hidden="1" customHeight="1">
      <c r="A40" s="177" t="s">
        <v>251</v>
      </c>
      <c r="B40" s="185"/>
      <c r="C40" s="185"/>
      <c r="D40" s="186">
        <f t="shared" ref="D40:I40" si="11">D39+D38</f>
        <v>15166830.07</v>
      </c>
      <c r="E40" s="186">
        <f t="shared" si="11"/>
        <v>3504983.2800000003</v>
      </c>
      <c r="F40" s="186">
        <f t="shared" si="11"/>
        <v>11945645.140000001</v>
      </c>
      <c r="G40" s="186">
        <f t="shared" si="11"/>
        <v>939143.46</v>
      </c>
      <c r="H40" s="186">
        <f t="shared" si="11"/>
        <v>12076828.899230771</v>
      </c>
      <c r="I40" s="186">
        <f t="shared" si="11"/>
        <v>792973.57</v>
      </c>
      <c r="J40" s="186">
        <f t="shared" ref="J40:K40" si="12">J39+J38</f>
        <v>12160409.52263158</v>
      </c>
      <c r="K40" s="186">
        <f t="shared" si="12"/>
        <v>800236.57</v>
      </c>
    </row>
    <row r="41" spans="1:11" ht="37.5" customHeight="1">
      <c r="A41" s="28" t="s">
        <v>239</v>
      </c>
      <c r="D41" s="96">
        <f>D40-'2. Доходы '!J79</f>
        <v>647300</v>
      </c>
      <c r="E41" s="96"/>
      <c r="F41" s="96">
        <f>F40-'2. Доходы '!K79</f>
        <v>0</v>
      </c>
      <c r="G41" s="96"/>
      <c r="H41" s="96">
        <f>H40-'2. Доходы '!L79</f>
        <v>-7.6922960579395294E-4</v>
      </c>
      <c r="I41" s="96"/>
      <c r="J41" s="96">
        <f>J40-'2. Доходы '!M79</f>
        <v>2.6315804570913315E-3</v>
      </c>
      <c r="K41" s="96"/>
    </row>
    <row r="42" spans="1:11" hidden="1">
      <c r="B42" s="47"/>
      <c r="C42" s="47"/>
      <c r="D42" s="97"/>
      <c r="E42" s="98"/>
      <c r="F42" s="103"/>
      <c r="G42" s="104"/>
      <c r="H42" s="97"/>
      <c r="I42" s="98"/>
      <c r="J42" s="97"/>
      <c r="K42" s="98"/>
    </row>
    <row r="43" spans="1:11" hidden="1">
      <c r="B43" s="47"/>
      <c r="C43" s="47"/>
      <c r="D43" s="98"/>
      <c r="E43" s="98"/>
      <c r="F43" s="104"/>
      <c r="G43" s="104"/>
      <c r="H43" s="98"/>
      <c r="I43" s="98"/>
      <c r="J43" s="98"/>
      <c r="K43" s="98"/>
    </row>
    <row r="44" spans="1:11" s="519" customFormat="1">
      <c r="B44" s="520"/>
      <c r="C44" s="520"/>
      <c r="D44" s="521"/>
      <c r="E44" s="521"/>
      <c r="F44" s="521"/>
      <c r="G44" s="521"/>
      <c r="H44" s="521"/>
      <c r="I44" s="521"/>
      <c r="J44" s="521"/>
      <c r="K44" s="521"/>
    </row>
    <row r="45" spans="1:11" s="519" customFormat="1">
      <c r="B45" s="522"/>
      <c r="C45" s="520"/>
      <c r="D45" s="523"/>
      <c r="E45" s="523"/>
      <c r="F45" s="524"/>
      <c r="G45" s="525"/>
      <c r="H45" s="523"/>
      <c r="I45" s="523"/>
    </row>
    <row r="46" spans="1:11" s="519" customFormat="1">
      <c r="B46" s="522"/>
      <c r="C46" s="520"/>
      <c r="D46" s="523"/>
      <c r="E46" s="523"/>
      <c r="F46" s="524"/>
      <c r="G46" s="525"/>
      <c r="H46" s="523"/>
      <c r="I46" s="523"/>
    </row>
    <row r="47" spans="1:11" s="519" customFormat="1">
      <c r="B47" s="522"/>
      <c r="C47" s="520"/>
      <c r="D47" s="523"/>
      <c r="E47" s="523"/>
      <c r="F47" s="524"/>
      <c r="G47" s="525"/>
      <c r="H47" s="523"/>
      <c r="I47" s="523"/>
    </row>
    <row r="48" spans="1:11" s="519" customFormat="1">
      <c r="B48" s="522"/>
      <c r="C48" s="520"/>
      <c r="D48" s="523"/>
      <c r="E48" s="523"/>
      <c r="F48" s="524"/>
      <c r="G48" s="525"/>
      <c r="H48" s="523"/>
      <c r="I48" s="523"/>
    </row>
    <row r="49" spans="2:9" s="519" customFormat="1">
      <c r="B49" s="522"/>
      <c r="C49" s="520"/>
      <c r="D49" s="523"/>
      <c r="E49" s="523"/>
      <c r="F49" s="524"/>
      <c r="G49" s="525"/>
      <c r="H49" s="523"/>
      <c r="I49" s="523"/>
    </row>
    <row r="50" spans="2:9" s="519" customFormat="1">
      <c r="B50" s="522"/>
      <c r="C50" s="520"/>
      <c r="D50" s="523"/>
      <c r="E50" s="523"/>
      <c r="F50" s="524"/>
      <c r="G50" s="525"/>
      <c r="H50" s="523"/>
      <c r="I50" s="523"/>
    </row>
    <row r="51" spans="2:9" s="519" customFormat="1">
      <c r="B51" s="522"/>
      <c r="C51" s="520"/>
      <c r="D51" s="523"/>
      <c r="E51" s="523"/>
      <c r="F51" s="524"/>
      <c r="G51" s="525"/>
      <c r="H51" s="523"/>
      <c r="I51" s="523"/>
    </row>
    <row r="52" spans="2:9" s="519" customFormat="1">
      <c r="B52" s="522"/>
      <c r="C52" s="520"/>
      <c r="D52" s="523"/>
      <c r="E52" s="523"/>
      <c r="F52" s="524"/>
      <c r="G52" s="525"/>
      <c r="H52" s="523"/>
      <c r="I52" s="523"/>
    </row>
    <row r="53" spans="2:9" s="519" customFormat="1">
      <c r="B53" s="522"/>
      <c r="C53" s="520"/>
      <c r="D53" s="523"/>
      <c r="E53" s="523"/>
      <c r="F53" s="524"/>
      <c r="G53" s="525"/>
      <c r="H53" s="523"/>
      <c r="I53" s="523"/>
    </row>
    <row r="54" spans="2:9" s="519" customFormat="1">
      <c r="B54" s="522"/>
      <c r="C54" s="520"/>
      <c r="D54" s="523"/>
      <c r="E54" s="523"/>
      <c r="F54" s="524"/>
      <c r="G54" s="525"/>
      <c r="H54" s="523"/>
      <c r="I54" s="523"/>
    </row>
    <row r="55" spans="2:9" s="519" customFormat="1">
      <c r="B55" s="522"/>
      <c r="C55" s="520"/>
      <c r="D55" s="523"/>
      <c r="E55" s="523"/>
      <c r="F55" s="524"/>
      <c r="G55" s="525"/>
      <c r="H55" s="523"/>
      <c r="I55" s="523"/>
    </row>
    <row r="56" spans="2:9" s="519" customFormat="1">
      <c r="B56" s="522"/>
      <c r="C56" s="520"/>
      <c r="D56" s="523"/>
      <c r="E56" s="523"/>
      <c r="F56" s="524"/>
      <c r="G56" s="525"/>
      <c r="H56" s="523"/>
      <c r="I56" s="523"/>
    </row>
    <row r="57" spans="2:9" s="519" customFormat="1">
      <c r="B57" s="522"/>
      <c r="C57" s="520"/>
      <c r="D57" s="523"/>
      <c r="E57" s="523"/>
      <c r="F57" s="524"/>
      <c r="G57" s="525"/>
      <c r="H57" s="523"/>
      <c r="I57" s="523"/>
    </row>
    <row r="58" spans="2:9" s="519" customFormat="1" ht="15" customHeight="1">
      <c r="B58" s="522"/>
      <c r="C58" s="520"/>
      <c r="D58" s="523"/>
      <c r="E58" s="523"/>
      <c r="F58" s="524"/>
      <c r="G58" s="525"/>
      <c r="H58" s="523"/>
      <c r="I58" s="523"/>
    </row>
    <row r="59" spans="2:9" s="519" customFormat="1">
      <c r="B59" s="522"/>
      <c r="C59" s="520"/>
      <c r="D59" s="523"/>
      <c r="E59" s="523"/>
      <c r="F59" s="524"/>
      <c r="G59" s="525"/>
      <c r="H59" s="523"/>
      <c r="I59" s="523"/>
    </row>
    <row r="60" spans="2:9" s="519" customFormat="1">
      <c r="B60" s="522"/>
      <c r="C60" s="520"/>
      <c r="D60" s="523"/>
      <c r="E60" s="523"/>
      <c r="F60" s="524"/>
      <c r="G60" s="525"/>
      <c r="H60" s="523"/>
      <c r="I60" s="523"/>
    </row>
    <row r="61" spans="2:9" s="519" customFormat="1">
      <c r="B61" s="522"/>
      <c r="C61" s="520"/>
      <c r="D61" s="523"/>
      <c r="E61" s="523"/>
      <c r="F61" s="524"/>
      <c r="G61" s="525"/>
      <c r="H61" s="523"/>
      <c r="I61" s="523"/>
    </row>
    <row r="62" spans="2:9" s="519" customFormat="1">
      <c r="B62" s="522"/>
      <c r="C62" s="520"/>
      <c r="D62" s="523"/>
      <c r="E62" s="523"/>
      <c r="F62" s="524"/>
      <c r="G62" s="525"/>
      <c r="H62" s="523"/>
      <c r="I62" s="523"/>
    </row>
    <row r="63" spans="2:9" s="519" customFormat="1">
      <c r="B63" s="522"/>
      <c r="C63" s="520"/>
      <c r="D63" s="523"/>
      <c r="E63" s="523"/>
      <c r="F63" s="524"/>
      <c r="G63" s="525"/>
      <c r="H63" s="523"/>
      <c r="I63" s="523"/>
    </row>
    <row r="64" spans="2:9" s="519" customFormat="1">
      <c r="B64" s="522"/>
      <c r="C64" s="520"/>
      <c r="D64" s="523"/>
      <c r="E64" s="523"/>
      <c r="F64" s="524"/>
      <c r="G64" s="525"/>
      <c r="H64" s="523"/>
      <c r="I64" s="523"/>
    </row>
    <row r="65" spans="2:9" s="519" customFormat="1">
      <c r="B65" s="522"/>
      <c r="C65" s="520"/>
      <c r="D65" s="523"/>
      <c r="E65" s="523"/>
      <c r="F65" s="524"/>
      <c r="G65" s="525"/>
      <c r="H65" s="523"/>
      <c r="I65" s="523"/>
    </row>
    <row r="66" spans="2:9">
      <c r="B66" s="509"/>
      <c r="C66" s="47"/>
      <c r="D66" s="98"/>
      <c r="E66" s="98"/>
      <c r="F66" s="104"/>
      <c r="G66" s="104"/>
      <c r="H66" s="98"/>
      <c r="I66" s="98"/>
    </row>
    <row r="67" spans="2:9">
      <c r="B67" s="509"/>
      <c r="C67" s="47"/>
      <c r="D67" s="98"/>
      <c r="E67" s="98"/>
      <c r="F67" s="104"/>
      <c r="G67" s="104"/>
      <c r="H67" s="98"/>
      <c r="I67" s="98"/>
    </row>
    <row r="68" spans="2:9">
      <c r="B68" s="509"/>
      <c r="C68" s="47"/>
      <c r="D68" s="98"/>
      <c r="E68" s="98"/>
      <c r="F68" s="104"/>
      <c r="G68" s="104"/>
      <c r="H68" s="98"/>
      <c r="I68" s="98"/>
    </row>
    <row r="69" spans="2:9">
      <c r="B69" s="509"/>
      <c r="C69" s="47"/>
      <c r="D69" s="98"/>
      <c r="E69" s="98"/>
      <c r="F69" s="104"/>
      <c r="G69" s="104"/>
      <c r="H69" s="98"/>
      <c r="I69" s="98"/>
    </row>
    <row r="70" spans="2:9">
      <c r="B70" s="47"/>
      <c r="C70" s="47"/>
      <c r="D70" s="98"/>
      <c r="E70" s="98"/>
      <c r="F70" s="104"/>
      <c r="G70" s="104"/>
      <c r="H70" s="98"/>
      <c r="I70" s="98"/>
    </row>
    <row r="71" spans="2:9">
      <c r="B71" s="47"/>
      <c r="C71" s="47"/>
      <c r="D71" s="98"/>
      <c r="E71" s="98"/>
      <c r="F71" s="104"/>
      <c r="G71" s="104"/>
      <c r="H71" s="98"/>
      <c r="I71" s="98"/>
    </row>
    <row r="72" spans="2:9">
      <c r="B72" s="47"/>
      <c r="C72" s="47"/>
      <c r="D72" s="98"/>
      <c r="E72" s="98"/>
      <c r="F72" s="104"/>
      <c r="G72" s="104"/>
      <c r="H72" s="98"/>
      <c r="I72" s="98"/>
    </row>
    <row r="73" spans="2:9">
      <c r="B73" s="47"/>
      <c r="C73" s="47"/>
      <c r="D73" s="98"/>
      <c r="E73" s="98"/>
      <c r="F73" s="104"/>
      <c r="G73" s="104"/>
      <c r="H73" s="98"/>
      <c r="I73" s="98"/>
    </row>
    <row r="74" spans="2:9">
      <c r="B74" s="47"/>
      <c r="C74" s="47"/>
      <c r="D74" s="98"/>
      <c r="E74" s="98"/>
      <c r="F74" s="104"/>
      <c r="G74" s="104"/>
      <c r="H74" s="98"/>
      <c r="I74" s="98"/>
    </row>
    <row r="75" spans="2:9">
      <c r="B75" s="47"/>
      <c r="C75" s="47"/>
      <c r="D75" s="98"/>
      <c r="E75" s="98"/>
      <c r="F75" s="104"/>
      <c r="G75" s="104"/>
      <c r="H75" s="98"/>
      <c r="I75" s="98"/>
    </row>
    <row r="76" spans="2:9">
      <c r="B76" s="47"/>
      <c r="C76" s="47"/>
      <c r="D76" s="98"/>
      <c r="E76" s="98"/>
      <c r="F76" s="104"/>
      <c r="G76" s="104"/>
      <c r="H76" s="98"/>
      <c r="I76" s="98"/>
    </row>
    <row r="77" spans="2:9">
      <c r="B77" s="47"/>
      <c r="C77" s="47"/>
      <c r="D77" s="98"/>
      <c r="E77" s="98"/>
      <c r="F77" s="104"/>
      <c r="G77" s="104"/>
      <c r="H77" s="98"/>
      <c r="I77" s="98"/>
    </row>
    <row r="78" spans="2:9">
      <c r="B78" s="47"/>
      <c r="C78" s="47"/>
      <c r="D78" s="98"/>
      <c r="E78" s="98"/>
      <c r="F78" s="104"/>
      <c r="G78" s="104"/>
      <c r="H78" s="98"/>
      <c r="I78" s="98"/>
    </row>
    <row r="79" spans="2:9">
      <c r="B79" s="47"/>
      <c r="C79" s="47"/>
      <c r="D79" s="98"/>
      <c r="E79" s="98"/>
      <c r="F79" s="104"/>
      <c r="G79" s="104"/>
      <c r="H79" s="98"/>
      <c r="I79" s="98"/>
    </row>
    <row r="80" spans="2:9">
      <c r="B80" s="47"/>
      <c r="C80" s="47"/>
      <c r="D80" s="98"/>
      <c r="E80" s="98"/>
      <c r="F80" s="104"/>
      <c r="G80" s="104"/>
      <c r="H80" s="98"/>
      <c r="I80" s="98"/>
    </row>
    <row r="81" spans="2:9">
      <c r="B81" s="47"/>
      <c r="C81" s="47"/>
      <c r="D81" s="98"/>
      <c r="E81" s="98"/>
      <c r="F81" s="104"/>
      <c r="G81" s="104"/>
      <c r="H81" s="98"/>
      <c r="I81" s="98"/>
    </row>
    <row r="82" spans="2:9">
      <c r="B82" s="47"/>
      <c r="C82" s="47"/>
      <c r="D82" s="98"/>
      <c r="E82" s="98"/>
      <c r="F82" s="104"/>
      <c r="G82" s="104"/>
      <c r="H82" s="98"/>
      <c r="I82" s="98"/>
    </row>
    <row r="83" spans="2:9">
      <c r="B83" s="47"/>
      <c r="C83" s="47"/>
      <c r="D83" s="98"/>
      <c r="E83" s="98"/>
      <c r="F83" s="104"/>
      <c r="G83" s="104"/>
      <c r="H83" s="98"/>
      <c r="I83" s="98"/>
    </row>
    <row r="84" spans="2:9">
      <c r="B84" s="47"/>
      <c r="C84" s="47"/>
      <c r="D84" s="98"/>
      <c r="E84" s="98"/>
      <c r="F84" s="104"/>
      <c r="G84" s="104"/>
      <c r="H84" s="98"/>
      <c r="I84" s="98"/>
    </row>
  </sheetData>
  <mergeCells count="14">
    <mergeCell ref="J12:K12"/>
    <mergeCell ref="J13:K13"/>
    <mergeCell ref="A1:A3"/>
    <mergeCell ref="F12:G12"/>
    <mergeCell ref="F13:G13"/>
    <mergeCell ref="H12:I12"/>
    <mergeCell ref="H13:I13"/>
    <mergeCell ref="A9:I10"/>
    <mergeCell ref="D12:E12"/>
    <mergeCell ref="A12:A14"/>
    <mergeCell ref="B12:C12"/>
    <mergeCell ref="B13:B14"/>
    <mergeCell ref="C13:C14"/>
    <mergeCell ref="D13:E13"/>
  </mergeCells>
  <phoneticPr fontId="11" type="noConversion"/>
  <pageMargins left="0.70866141732283472" right="0.31496062992125984" top="0.55118110236220474" bottom="0.35433070866141736" header="0" footer="0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 enableFormatConditionsCalculation="0">
    <tabColor indexed="12"/>
  </sheetPr>
  <dimension ref="A1:T211"/>
  <sheetViews>
    <sheetView showGridLines="0" view="pageBreakPreview" zoomScale="40" zoomScaleNormal="75" zoomScaleSheetLayoutView="40" workbookViewId="0">
      <selection activeCell="T7" sqref="T7"/>
    </sheetView>
  </sheetViews>
  <sheetFormatPr defaultColWidth="9.28515625" defaultRowHeight="27"/>
  <cols>
    <col min="1" max="1" width="9.42578125" style="84" customWidth="1"/>
    <col min="2" max="2" width="92.5703125" style="257" customWidth="1"/>
    <col min="3" max="3" width="13.85546875" style="84" customWidth="1"/>
    <col min="4" max="5" width="6.28515625" style="84" bestFit="1" customWidth="1"/>
    <col min="6" max="6" width="6.28515625" style="142" bestFit="1" customWidth="1"/>
    <col min="7" max="7" width="4" style="142" customWidth="1"/>
    <col min="8" max="8" width="6.28515625" style="142" bestFit="1" customWidth="1"/>
    <col min="9" max="9" width="4.28515625" style="142" bestFit="1" customWidth="1"/>
    <col min="10" max="10" width="8.5703125" style="142" bestFit="1" customWidth="1"/>
    <col min="11" max="11" width="4" style="142" customWidth="1"/>
    <col min="12" max="12" width="8.5703125" style="84" customWidth="1"/>
    <col min="13" max="13" width="39.42578125" style="117" hidden="1" customWidth="1"/>
    <col min="14" max="14" width="37.28515625" style="117" hidden="1" customWidth="1"/>
    <col min="15" max="15" width="28.140625" style="110" customWidth="1"/>
    <col min="16" max="16" width="23.5703125" style="110" customWidth="1"/>
    <col min="17" max="17" width="31.7109375" style="117" customWidth="1"/>
    <col min="18" max="18" width="26.42578125" style="117" customWidth="1"/>
    <col min="19" max="19" width="31.7109375" style="48" customWidth="1"/>
    <col min="20" max="20" width="23.5703125" style="48" customWidth="1"/>
    <col min="21" max="16384" width="9.28515625" style="48"/>
  </cols>
  <sheetData>
    <row r="1" spans="1:20" s="84" customFormat="1" ht="20.100000000000001" customHeight="1">
      <c r="A1" s="597"/>
      <c r="B1" s="597"/>
      <c r="C1" s="118"/>
      <c r="D1" s="118"/>
      <c r="E1" s="118"/>
      <c r="F1" s="119"/>
      <c r="G1" s="119"/>
      <c r="H1" s="119"/>
      <c r="I1" s="119"/>
      <c r="J1" s="119"/>
      <c r="K1" s="119"/>
      <c r="L1" s="118"/>
      <c r="M1" s="593"/>
      <c r="N1" s="593"/>
      <c r="O1" s="1"/>
      <c r="P1" s="1"/>
      <c r="Q1" s="1"/>
      <c r="T1" s="223" t="s">
        <v>247</v>
      </c>
    </row>
    <row r="2" spans="1:20" s="84" customFormat="1" ht="20.100000000000001" customHeight="1">
      <c r="A2" s="597"/>
      <c r="B2" s="597"/>
      <c r="C2" s="120"/>
      <c r="D2" s="120"/>
      <c r="E2" s="120"/>
      <c r="F2" s="121"/>
      <c r="G2" s="121"/>
      <c r="H2" s="121"/>
      <c r="I2" s="121"/>
      <c r="J2" s="121"/>
      <c r="K2" s="121"/>
      <c r="L2" s="120"/>
      <c r="M2" s="594"/>
      <c r="N2" s="594"/>
      <c r="O2" s="1"/>
      <c r="P2" s="1"/>
      <c r="Q2" s="1"/>
      <c r="T2" s="223" t="s">
        <v>35</v>
      </c>
    </row>
    <row r="3" spans="1:20" s="84" customFormat="1" ht="20.100000000000001" customHeight="1">
      <c r="A3" s="597"/>
      <c r="B3" s="597"/>
      <c r="C3" s="120"/>
      <c r="D3" s="120"/>
      <c r="E3" s="120"/>
      <c r="F3" s="121"/>
      <c r="G3" s="121"/>
      <c r="H3" s="121"/>
      <c r="I3" s="121"/>
      <c r="J3" s="121"/>
      <c r="K3" s="121"/>
      <c r="L3" s="120"/>
      <c r="M3" s="122"/>
      <c r="N3" s="90"/>
      <c r="O3" s="1"/>
      <c r="P3" s="1"/>
      <c r="Q3" s="1"/>
      <c r="T3" s="223" t="s">
        <v>36</v>
      </c>
    </row>
    <row r="4" spans="1:20" s="84" customFormat="1" ht="20.100000000000001" customHeight="1">
      <c r="A4" s="188"/>
      <c r="B4" s="259"/>
      <c r="C4" s="120"/>
      <c r="D4" s="120"/>
      <c r="E4" s="120"/>
      <c r="F4" s="121"/>
      <c r="G4" s="121"/>
      <c r="H4" s="121"/>
      <c r="I4" s="121"/>
      <c r="J4" s="121"/>
      <c r="K4" s="121"/>
      <c r="L4" s="120"/>
      <c r="M4" s="122"/>
      <c r="N4" s="90"/>
      <c r="O4" s="1"/>
      <c r="P4" s="1"/>
      <c r="Q4" s="1"/>
      <c r="T4" s="223" t="s">
        <v>281</v>
      </c>
    </row>
    <row r="5" spans="1:20" s="84" customFormat="1" ht="20.100000000000001" customHeight="1">
      <c r="A5" s="188"/>
      <c r="B5" s="259"/>
      <c r="C5" s="120"/>
      <c r="D5" s="120"/>
      <c r="E5" s="120"/>
      <c r="F5" s="121"/>
      <c r="G5" s="121"/>
      <c r="H5" s="121"/>
      <c r="I5" s="121"/>
      <c r="J5" s="121"/>
      <c r="K5" s="121"/>
      <c r="L5" s="120"/>
      <c r="M5" s="122"/>
      <c r="N5" s="90"/>
      <c r="O5" s="1"/>
      <c r="P5" s="1"/>
      <c r="Q5" s="1"/>
      <c r="T5" s="223" t="s">
        <v>264</v>
      </c>
    </row>
    <row r="6" spans="1:20" s="84" customFormat="1" ht="20.100000000000001" customHeight="1">
      <c r="A6" s="188"/>
      <c r="B6" s="259"/>
      <c r="C6" s="120"/>
      <c r="D6" s="120"/>
      <c r="E6" s="120"/>
      <c r="F6" s="121"/>
      <c r="G6" s="121"/>
      <c r="H6" s="121"/>
      <c r="I6" s="121"/>
      <c r="J6" s="121"/>
      <c r="K6" s="121"/>
      <c r="L6" s="120"/>
      <c r="M6" s="122"/>
      <c r="N6" s="90"/>
      <c r="O6" s="1"/>
      <c r="P6" s="1"/>
      <c r="Q6" s="1"/>
      <c r="T6" s="223" t="s">
        <v>379</v>
      </c>
    </row>
    <row r="7" spans="1:20" s="84" customFormat="1" ht="20.100000000000001" customHeight="1">
      <c r="A7" s="188"/>
      <c r="B7" s="259"/>
      <c r="C7" s="120"/>
      <c r="D7" s="120"/>
      <c r="E7" s="120"/>
      <c r="F7" s="121"/>
      <c r="G7" s="121"/>
      <c r="H7" s="121"/>
      <c r="I7" s="121"/>
      <c r="J7" s="121"/>
      <c r="K7" s="121"/>
      <c r="L7" s="120"/>
      <c r="M7" s="122"/>
      <c r="N7" s="90"/>
      <c r="O7" s="1"/>
      <c r="P7" s="1"/>
      <c r="Q7" s="1"/>
      <c r="T7" s="223" t="s">
        <v>402</v>
      </c>
    </row>
    <row r="8" spans="1:20" s="84" customFormat="1" ht="20.100000000000001" customHeight="1">
      <c r="A8" s="188"/>
      <c r="B8" s="259"/>
      <c r="C8" s="120"/>
      <c r="D8" s="120"/>
      <c r="E8" s="120"/>
      <c r="F8" s="121"/>
      <c r="G8" s="121"/>
      <c r="H8" s="121"/>
      <c r="I8" s="121"/>
      <c r="J8" s="121"/>
      <c r="K8" s="121"/>
      <c r="L8" s="120"/>
      <c r="M8" s="122"/>
      <c r="N8" s="90"/>
      <c r="O8" s="1"/>
      <c r="P8" s="1"/>
      <c r="Q8" s="1"/>
      <c r="R8" s="223"/>
    </row>
    <row r="9" spans="1:20" s="84" customFormat="1" ht="12.75" customHeight="1">
      <c r="A9" s="591" t="s">
        <v>366</v>
      </c>
      <c r="B9" s="592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</row>
    <row r="10" spans="1:20" s="84" customFormat="1" ht="69" customHeight="1">
      <c r="A10" s="591"/>
      <c r="B10" s="592"/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</row>
    <row r="11" spans="1:20" s="84" customFormat="1" ht="18.75" customHeight="1" thickBot="1">
      <c r="A11" s="123"/>
      <c r="B11" s="260"/>
      <c r="C11" s="124"/>
      <c r="D11" s="124"/>
      <c r="E11" s="124"/>
      <c r="F11" s="125"/>
      <c r="G11" s="125"/>
      <c r="H11" s="125"/>
      <c r="I11" s="125"/>
      <c r="J11" s="125"/>
      <c r="K11" s="125"/>
      <c r="L11" s="124"/>
      <c r="M11" s="124"/>
      <c r="N11" s="124"/>
      <c r="O11" s="124"/>
      <c r="P11" s="124"/>
      <c r="Q11" s="124"/>
      <c r="R11" s="124"/>
    </row>
    <row r="12" spans="1:20" ht="20.25" customHeight="1">
      <c r="A12" s="596" t="s">
        <v>44</v>
      </c>
      <c r="B12" s="595" t="s">
        <v>144</v>
      </c>
      <c r="C12" s="604" t="s">
        <v>145</v>
      </c>
      <c r="D12" s="604"/>
      <c r="E12" s="604"/>
      <c r="F12" s="604"/>
      <c r="G12" s="604"/>
      <c r="H12" s="604"/>
      <c r="I12" s="604"/>
      <c r="J12" s="604"/>
      <c r="K12" s="604"/>
      <c r="L12" s="604"/>
      <c r="M12" s="587" t="s">
        <v>113</v>
      </c>
      <c r="N12" s="605"/>
      <c r="O12" s="598" t="s">
        <v>113</v>
      </c>
      <c r="P12" s="599"/>
      <c r="Q12" s="587" t="s">
        <v>113</v>
      </c>
      <c r="R12" s="588"/>
      <c r="S12" s="587" t="s">
        <v>113</v>
      </c>
      <c r="T12" s="588"/>
    </row>
    <row r="13" spans="1:20" ht="21.75" customHeight="1">
      <c r="A13" s="596"/>
      <c r="B13" s="595"/>
      <c r="C13" s="604"/>
      <c r="D13" s="604"/>
      <c r="E13" s="604"/>
      <c r="F13" s="604"/>
      <c r="G13" s="604"/>
      <c r="H13" s="604"/>
      <c r="I13" s="604"/>
      <c r="J13" s="604"/>
      <c r="K13" s="604"/>
      <c r="L13" s="604"/>
      <c r="M13" s="589" t="s">
        <v>45</v>
      </c>
      <c r="N13" s="606"/>
      <c r="O13" s="600" t="s">
        <v>240</v>
      </c>
      <c r="P13" s="601"/>
      <c r="Q13" s="589" t="s">
        <v>241</v>
      </c>
      <c r="R13" s="590"/>
      <c r="S13" s="589" t="s">
        <v>363</v>
      </c>
      <c r="T13" s="590"/>
    </row>
    <row r="14" spans="1:20" ht="127.5" customHeight="1">
      <c r="A14" s="596"/>
      <c r="B14" s="595"/>
      <c r="C14" s="138" t="s">
        <v>146</v>
      </c>
      <c r="D14" s="138" t="s">
        <v>114</v>
      </c>
      <c r="E14" s="138" t="s">
        <v>115</v>
      </c>
      <c r="F14" s="602" t="s">
        <v>147</v>
      </c>
      <c r="G14" s="602"/>
      <c r="H14" s="602"/>
      <c r="I14" s="602"/>
      <c r="J14" s="602"/>
      <c r="K14" s="602"/>
      <c r="L14" s="138" t="s">
        <v>148</v>
      </c>
      <c r="M14" s="111" t="s">
        <v>116</v>
      </c>
      <c r="N14" s="112" t="s">
        <v>117</v>
      </c>
      <c r="O14" s="105" t="s">
        <v>116</v>
      </c>
      <c r="P14" s="106" t="s">
        <v>117</v>
      </c>
      <c r="Q14" s="111" t="s">
        <v>116</v>
      </c>
      <c r="R14" s="112" t="s">
        <v>117</v>
      </c>
      <c r="S14" s="111" t="s">
        <v>116</v>
      </c>
      <c r="T14" s="112" t="s">
        <v>117</v>
      </c>
    </row>
    <row r="15" spans="1:20" ht="18.75" customHeight="1">
      <c r="A15" s="139">
        <v>1</v>
      </c>
      <c r="B15" s="261">
        <v>2</v>
      </c>
      <c r="C15" s="140">
        <v>3</v>
      </c>
      <c r="D15" s="140">
        <v>4</v>
      </c>
      <c r="E15" s="140">
        <v>5</v>
      </c>
      <c r="F15" s="603">
        <v>6</v>
      </c>
      <c r="G15" s="603"/>
      <c r="H15" s="603"/>
      <c r="I15" s="603"/>
      <c r="J15" s="603"/>
      <c r="K15" s="603"/>
      <c r="L15" s="140">
        <v>7</v>
      </c>
      <c r="M15" s="113">
        <v>8</v>
      </c>
      <c r="N15" s="114">
        <v>9</v>
      </c>
      <c r="O15" s="107">
        <v>8</v>
      </c>
      <c r="P15" s="108">
        <v>9</v>
      </c>
      <c r="Q15" s="113">
        <v>8</v>
      </c>
      <c r="R15" s="114">
        <v>9</v>
      </c>
      <c r="S15" s="113">
        <v>8</v>
      </c>
      <c r="T15" s="114">
        <v>9</v>
      </c>
    </row>
    <row r="16" spans="1:20" s="135" customFormat="1" ht="83.25">
      <c r="A16" s="134">
        <v>1</v>
      </c>
      <c r="B16" s="262" t="s">
        <v>34</v>
      </c>
      <c r="C16" s="239">
        <v>611</v>
      </c>
      <c r="D16" s="240"/>
      <c r="E16" s="240"/>
      <c r="F16" s="241"/>
      <c r="G16" s="241"/>
      <c r="H16" s="241"/>
      <c r="I16" s="241"/>
      <c r="J16" s="241"/>
      <c r="K16" s="241"/>
      <c r="L16" s="239"/>
      <c r="M16" s="227">
        <f>M17+M79+M87+M97+M137+M172+M180+M192</f>
        <v>15166830.07</v>
      </c>
      <c r="N16" s="228">
        <f>N17+N79+N87+N97+N137+N172+N180+N192+N186</f>
        <v>3504983.2800000003</v>
      </c>
      <c r="O16" s="229">
        <f>O17+O79+O87+O97+O137+O172+O180+O192</f>
        <v>11945645.140000001</v>
      </c>
      <c r="P16" s="230">
        <f>P17+P79+P87+P97+P137+P172+P180+P192+P186</f>
        <v>939143.46</v>
      </c>
      <c r="Q16" s="227">
        <f>Q17+Q79+Q87+Q97+Q137+Q172+Q180+Q192</f>
        <v>11774908.176750001</v>
      </c>
      <c r="R16" s="228">
        <f>R17+R79+R87+R97+R137+R172+R180+R192+R186</f>
        <v>792973.57</v>
      </c>
      <c r="S16" s="227">
        <f>S17+S79+S87+S97+S137+S172+S180+S192</f>
        <v>11552389.046500001</v>
      </c>
      <c r="T16" s="228">
        <f>T17+T79+T87+T97+T137+T172+T180+T192+T186</f>
        <v>800236.57</v>
      </c>
    </row>
    <row r="17" spans="1:20" s="145" customFormat="1" ht="27.75">
      <c r="A17" s="144"/>
      <c r="B17" s="263" t="s">
        <v>118</v>
      </c>
      <c r="C17" s="242">
        <v>611</v>
      </c>
      <c r="D17" s="243">
        <v>1</v>
      </c>
      <c r="E17" s="243"/>
      <c r="F17" s="244"/>
      <c r="G17" s="244"/>
      <c r="H17" s="244"/>
      <c r="I17" s="244"/>
      <c r="J17" s="244"/>
      <c r="K17" s="244"/>
      <c r="L17" s="242"/>
      <c r="M17" s="231">
        <f t="shared" ref="M17:R17" si="0">M18+M25+M33+M40</f>
        <v>7354709.5599999996</v>
      </c>
      <c r="N17" s="232">
        <f t="shared" si="0"/>
        <v>741784.46</v>
      </c>
      <c r="O17" s="231">
        <f t="shared" si="0"/>
        <v>6959350.5700000003</v>
      </c>
      <c r="P17" s="232">
        <f t="shared" si="0"/>
        <v>741784.46</v>
      </c>
      <c r="Q17" s="231">
        <f t="shared" si="0"/>
        <v>7301493.6799999997</v>
      </c>
      <c r="R17" s="232">
        <f t="shared" si="0"/>
        <v>593427.56999999995</v>
      </c>
      <c r="S17" s="231">
        <f t="shared" ref="S17:T17" si="1">S18+S25+S33+S40</f>
        <v>7468501.6799999997</v>
      </c>
      <c r="T17" s="232">
        <f t="shared" si="1"/>
        <v>593427.56999999995</v>
      </c>
    </row>
    <row r="18" spans="1:20" s="136" customFormat="1" ht="83.25">
      <c r="A18" s="134"/>
      <c r="B18" s="262" t="s">
        <v>119</v>
      </c>
      <c r="C18" s="239">
        <v>611</v>
      </c>
      <c r="D18" s="240">
        <v>1</v>
      </c>
      <c r="E18" s="240">
        <v>2</v>
      </c>
      <c r="F18" s="241"/>
      <c r="G18" s="241"/>
      <c r="H18" s="241"/>
      <c r="I18" s="241"/>
      <c r="J18" s="241"/>
      <c r="K18" s="241"/>
      <c r="L18" s="239"/>
      <c r="M18" s="227">
        <f t="shared" ref="M18:T19" si="2">M19</f>
        <v>750000</v>
      </c>
      <c r="N18" s="228">
        <f t="shared" si="2"/>
        <v>0</v>
      </c>
      <c r="O18" s="229">
        <f t="shared" si="2"/>
        <v>750000</v>
      </c>
      <c r="P18" s="230">
        <f t="shared" si="2"/>
        <v>0</v>
      </c>
      <c r="Q18" s="227">
        <f t="shared" si="2"/>
        <v>750000</v>
      </c>
      <c r="R18" s="228">
        <f t="shared" si="2"/>
        <v>0</v>
      </c>
      <c r="S18" s="227">
        <f t="shared" si="2"/>
        <v>750000</v>
      </c>
      <c r="T18" s="228">
        <f t="shared" si="2"/>
        <v>0</v>
      </c>
    </row>
    <row r="19" spans="1:20" s="135" customFormat="1" ht="166.5">
      <c r="A19" s="134"/>
      <c r="B19" s="262" t="s">
        <v>256</v>
      </c>
      <c r="C19" s="239">
        <v>611</v>
      </c>
      <c r="D19" s="240">
        <v>1</v>
      </c>
      <c r="E19" s="240">
        <v>2</v>
      </c>
      <c r="F19" s="241" t="s">
        <v>12</v>
      </c>
      <c r="G19" s="241" t="s">
        <v>149</v>
      </c>
      <c r="H19" s="241" t="s">
        <v>48</v>
      </c>
      <c r="I19" s="241" t="s">
        <v>149</v>
      </c>
      <c r="J19" s="241" t="s">
        <v>32</v>
      </c>
      <c r="K19" s="241" t="s">
        <v>149</v>
      </c>
      <c r="L19" s="239"/>
      <c r="M19" s="227">
        <f t="shared" si="2"/>
        <v>750000</v>
      </c>
      <c r="N19" s="228">
        <f t="shared" si="2"/>
        <v>0</v>
      </c>
      <c r="O19" s="229">
        <f t="shared" si="2"/>
        <v>750000</v>
      </c>
      <c r="P19" s="230">
        <f t="shared" si="2"/>
        <v>0</v>
      </c>
      <c r="Q19" s="227">
        <f t="shared" si="2"/>
        <v>750000</v>
      </c>
      <c r="R19" s="228">
        <f t="shared" si="2"/>
        <v>0</v>
      </c>
      <c r="S19" s="227">
        <f t="shared" si="2"/>
        <v>750000</v>
      </c>
      <c r="T19" s="228">
        <f t="shared" si="2"/>
        <v>0</v>
      </c>
    </row>
    <row r="20" spans="1:20" s="135" customFormat="1" ht="111">
      <c r="A20" s="134"/>
      <c r="B20" s="262" t="s">
        <v>259</v>
      </c>
      <c r="C20" s="239">
        <v>611</v>
      </c>
      <c r="D20" s="240">
        <v>1</v>
      </c>
      <c r="E20" s="240">
        <v>2</v>
      </c>
      <c r="F20" s="241" t="s">
        <v>12</v>
      </c>
      <c r="G20" s="241" t="s">
        <v>150</v>
      </c>
      <c r="H20" s="241" t="s">
        <v>48</v>
      </c>
      <c r="I20" s="241" t="s">
        <v>149</v>
      </c>
      <c r="J20" s="241" t="s">
        <v>32</v>
      </c>
      <c r="K20" s="241" t="s">
        <v>149</v>
      </c>
      <c r="L20" s="239"/>
      <c r="M20" s="227">
        <f t="shared" ref="M20:N20" si="3">M22</f>
        <v>750000</v>
      </c>
      <c r="N20" s="228">
        <f t="shared" si="3"/>
        <v>0</v>
      </c>
      <c r="O20" s="229">
        <f t="shared" ref="O20:P20" si="4">O22</f>
        <v>750000</v>
      </c>
      <c r="P20" s="230">
        <f t="shared" si="4"/>
        <v>0</v>
      </c>
      <c r="Q20" s="227">
        <f t="shared" ref="Q20:R20" si="5">Q22</f>
        <v>750000</v>
      </c>
      <c r="R20" s="228">
        <f t="shared" si="5"/>
        <v>0</v>
      </c>
      <c r="S20" s="227">
        <f t="shared" ref="S20:T20" si="6">S22</f>
        <v>750000</v>
      </c>
      <c r="T20" s="228">
        <f t="shared" si="6"/>
        <v>0</v>
      </c>
    </row>
    <row r="21" spans="1:20" s="135" customFormat="1" ht="83.25">
      <c r="A21" s="134"/>
      <c r="B21" s="262" t="s">
        <v>151</v>
      </c>
      <c r="C21" s="239">
        <v>611</v>
      </c>
      <c r="D21" s="240">
        <v>1</v>
      </c>
      <c r="E21" s="240">
        <v>2</v>
      </c>
      <c r="F21" s="241" t="s">
        <v>12</v>
      </c>
      <c r="G21" s="241" t="s">
        <v>150</v>
      </c>
      <c r="H21" s="241" t="s">
        <v>9</v>
      </c>
      <c r="I21" s="241" t="s">
        <v>149</v>
      </c>
      <c r="J21" s="241" t="s">
        <v>32</v>
      </c>
      <c r="K21" s="241" t="s">
        <v>149</v>
      </c>
      <c r="L21" s="239"/>
      <c r="M21" s="227">
        <f t="shared" ref="M21:T21" si="7">M22</f>
        <v>750000</v>
      </c>
      <c r="N21" s="228">
        <f t="shared" si="7"/>
        <v>0</v>
      </c>
      <c r="O21" s="229">
        <f t="shared" si="7"/>
        <v>750000</v>
      </c>
      <c r="P21" s="230">
        <f t="shared" si="7"/>
        <v>0</v>
      </c>
      <c r="Q21" s="227">
        <f t="shared" si="7"/>
        <v>750000</v>
      </c>
      <c r="R21" s="228">
        <f t="shared" si="7"/>
        <v>0</v>
      </c>
      <c r="S21" s="227">
        <f t="shared" si="7"/>
        <v>750000</v>
      </c>
      <c r="T21" s="228">
        <f t="shared" si="7"/>
        <v>0</v>
      </c>
    </row>
    <row r="22" spans="1:20" s="135" customFormat="1" ht="56.25" customHeight="1">
      <c r="A22" s="134"/>
      <c r="B22" s="262" t="s">
        <v>152</v>
      </c>
      <c r="C22" s="239">
        <v>611</v>
      </c>
      <c r="D22" s="240">
        <v>1</v>
      </c>
      <c r="E22" s="240">
        <v>2</v>
      </c>
      <c r="F22" s="241" t="s">
        <v>12</v>
      </c>
      <c r="G22" s="241" t="s">
        <v>150</v>
      </c>
      <c r="H22" s="241" t="s">
        <v>9</v>
      </c>
      <c r="I22" s="241" t="s">
        <v>26</v>
      </c>
      <c r="J22" s="241" t="s">
        <v>153</v>
      </c>
      <c r="K22" s="241" t="s">
        <v>149</v>
      </c>
      <c r="L22" s="239"/>
      <c r="M22" s="227">
        <f t="shared" ref="M22:N22" si="8">M24</f>
        <v>750000</v>
      </c>
      <c r="N22" s="228">
        <f t="shared" si="8"/>
        <v>0</v>
      </c>
      <c r="O22" s="229">
        <f t="shared" ref="O22:P22" si="9">O24</f>
        <v>750000</v>
      </c>
      <c r="P22" s="230">
        <f t="shared" si="9"/>
        <v>0</v>
      </c>
      <c r="Q22" s="227">
        <f t="shared" ref="Q22:R22" si="10">Q24</f>
        <v>750000</v>
      </c>
      <c r="R22" s="228">
        <f t="shared" si="10"/>
        <v>0</v>
      </c>
      <c r="S22" s="227">
        <f t="shared" ref="S22:T22" si="11">S24</f>
        <v>750000</v>
      </c>
      <c r="T22" s="228">
        <f t="shared" si="11"/>
        <v>0</v>
      </c>
    </row>
    <row r="23" spans="1:20" s="135" customFormat="1" ht="138.75">
      <c r="A23" s="134"/>
      <c r="B23" s="262" t="s">
        <v>154</v>
      </c>
      <c r="C23" s="239">
        <v>611</v>
      </c>
      <c r="D23" s="240">
        <v>1</v>
      </c>
      <c r="E23" s="240">
        <v>2</v>
      </c>
      <c r="F23" s="241" t="s">
        <v>12</v>
      </c>
      <c r="G23" s="241" t="s">
        <v>150</v>
      </c>
      <c r="H23" s="241" t="s">
        <v>9</v>
      </c>
      <c r="I23" s="241" t="s">
        <v>26</v>
      </c>
      <c r="J23" s="241" t="s">
        <v>153</v>
      </c>
      <c r="K23" s="241" t="s">
        <v>149</v>
      </c>
      <c r="L23" s="239">
        <v>100</v>
      </c>
      <c r="M23" s="227">
        <f t="shared" ref="M23:T23" si="12">M24</f>
        <v>750000</v>
      </c>
      <c r="N23" s="228">
        <f t="shared" si="12"/>
        <v>0</v>
      </c>
      <c r="O23" s="229">
        <f t="shared" si="12"/>
        <v>750000</v>
      </c>
      <c r="P23" s="230">
        <f t="shared" si="12"/>
        <v>0</v>
      </c>
      <c r="Q23" s="227">
        <f t="shared" si="12"/>
        <v>750000</v>
      </c>
      <c r="R23" s="228">
        <f t="shared" si="12"/>
        <v>0</v>
      </c>
      <c r="S23" s="227">
        <f t="shared" si="12"/>
        <v>750000</v>
      </c>
      <c r="T23" s="228">
        <f t="shared" si="12"/>
        <v>0</v>
      </c>
    </row>
    <row r="24" spans="1:20" s="135" customFormat="1" ht="55.5">
      <c r="A24" s="134"/>
      <c r="B24" s="262" t="s">
        <v>155</v>
      </c>
      <c r="C24" s="239">
        <v>611</v>
      </c>
      <c r="D24" s="240">
        <v>1</v>
      </c>
      <c r="E24" s="240">
        <v>2</v>
      </c>
      <c r="F24" s="241" t="s">
        <v>12</v>
      </c>
      <c r="G24" s="241" t="s">
        <v>150</v>
      </c>
      <c r="H24" s="241" t="s">
        <v>9</v>
      </c>
      <c r="I24" s="241" t="s">
        <v>26</v>
      </c>
      <c r="J24" s="241" t="s">
        <v>153</v>
      </c>
      <c r="K24" s="241" t="s">
        <v>149</v>
      </c>
      <c r="L24" s="239">
        <v>120</v>
      </c>
      <c r="M24" s="227">
        <v>750000</v>
      </c>
      <c r="N24" s="228">
        <v>0</v>
      </c>
      <c r="O24" s="229">
        <v>750000</v>
      </c>
      <c r="P24" s="230">
        <v>0</v>
      </c>
      <c r="Q24" s="227">
        <v>750000</v>
      </c>
      <c r="R24" s="228">
        <v>0</v>
      </c>
      <c r="S24" s="227">
        <v>750000</v>
      </c>
      <c r="T24" s="228">
        <v>0</v>
      </c>
    </row>
    <row r="25" spans="1:20" s="136" customFormat="1" ht="111">
      <c r="A25" s="134"/>
      <c r="B25" s="262" t="s">
        <v>156</v>
      </c>
      <c r="C25" s="239">
        <v>611</v>
      </c>
      <c r="D25" s="240">
        <v>1</v>
      </c>
      <c r="E25" s="240">
        <v>4</v>
      </c>
      <c r="F25" s="241"/>
      <c r="G25" s="241"/>
      <c r="H25" s="241"/>
      <c r="I25" s="241"/>
      <c r="J25" s="241"/>
      <c r="K25" s="241"/>
      <c r="L25" s="239"/>
      <c r="M25" s="227">
        <f t="shared" ref="M25:T26" si="13">M26</f>
        <v>2433300</v>
      </c>
      <c r="N25" s="228">
        <f t="shared" si="13"/>
        <v>0</v>
      </c>
      <c r="O25" s="229">
        <f t="shared" si="13"/>
        <v>2476500</v>
      </c>
      <c r="P25" s="230">
        <f t="shared" si="13"/>
        <v>0</v>
      </c>
      <c r="Q25" s="227">
        <f t="shared" si="13"/>
        <v>2670000</v>
      </c>
      <c r="R25" s="228">
        <f t="shared" si="13"/>
        <v>0</v>
      </c>
      <c r="S25" s="227">
        <f t="shared" si="13"/>
        <v>2660000</v>
      </c>
      <c r="T25" s="228">
        <f t="shared" si="13"/>
        <v>0</v>
      </c>
    </row>
    <row r="26" spans="1:20" s="135" customFormat="1" ht="166.5">
      <c r="A26" s="134"/>
      <c r="B26" s="262" t="s">
        <v>256</v>
      </c>
      <c r="C26" s="239">
        <v>611</v>
      </c>
      <c r="D26" s="240">
        <v>1</v>
      </c>
      <c r="E26" s="240">
        <v>4</v>
      </c>
      <c r="F26" s="241" t="s">
        <v>12</v>
      </c>
      <c r="G26" s="241" t="s">
        <v>149</v>
      </c>
      <c r="H26" s="241" t="s">
        <v>48</v>
      </c>
      <c r="I26" s="241" t="s">
        <v>149</v>
      </c>
      <c r="J26" s="241" t="s">
        <v>32</v>
      </c>
      <c r="K26" s="241" t="s">
        <v>149</v>
      </c>
      <c r="L26" s="239"/>
      <c r="M26" s="227">
        <f t="shared" si="13"/>
        <v>2433300</v>
      </c>
      <c r="N26" s="228">
        <f t="shared" si="13"/>
        <v>0</v>
      </c>
      <c r="O26" s="229">
        <f t="shared" si="13"/>
        <v>2476500</v>
      </c>
      <c r="P26" s="230">
        <f t="shared" si="13"/>
        <v>0</v>
      </c>
      <c r="Q26" s="227">
        <f t="shared" si="13"/>
        <v>2670000</v>
      </c>
      <c r="R26" s="228">
        <f t="shared" si="13"/>
        <v>0</v>
      </c>
      <c r="S26" s="227">
        <f t="shared" si="13"/>
        <v>2660000</v>
      </c>
      <c r="T26" s="228">
        <f t="shared" si="13"/>
        <v>0</v>
      </c>
    </row>
    <row r="27" spans="1:20" s="135" customFormat="1" ht="111">
      <c r="A27" s="134"/>
      <c r="B27" s="262" t="s">
        <v>259</v>
      </c>
      <c r="C27" s="239">
        <v>611</v>
      </c>
      <c r="D27" s="240">
        <v>1</v>
      </c>
      <c r="E27" s="240">
        <v>4</v>
      </c>
      <c r="F27" s="241" t="s">
        <v>12</v>
      </c>
      <c r="G27" s="241" t="s">
        <v>150</v>
      </c>
      <c r="H27" s="241" t="s">
        <v>48</v>
      </c>
      <c r="I27" s="241" t="s">
        <v>149</v>
      </c>
      <c r="J27" s="241" t="s">
        <v>32</v>
      </c>
      <c r="K27" s="241" t="s">
        <v>149</v>
      </c>
      <c r="L27" s="239"/>
      <c r="M27" s="227">
        <f>M28+M31</f>
        <v>2433300</v>
      </c>
      <c r="N27" s="228">
        <v>0</v>
      </c>
      <c r="O27" s="229">
        <f>O28+O31</f>
        <v>2476500</v>
      </c>
      <c r="P27" s="230">
        <v>0</v>
      </c>
      <c r="Q27" s="227">
        <f>Q28+Q31</f>
        <v>2670000</v>
      </c>
      <c r="R27" s="228">
        <v>0</v>
      </c>
      <c r="S27" s="227">
        <f>S28+S31</f>
        <v>2660000</v>
      </c>
      <c r="T27" s="228">
        <v>0</v>
      </c>
    </row>
    <row r="28" spans="1:20" s="135" customFormat="1" ht="55.5">
      <c r="A28" s="134"/>
      <c r="B28" s="262" t="s">
        <v>152</v>
      </c>
      <c r="C28" s="239">
        <v>611</v>
      </c>
      <c r="D28" s="240">
        <v>1</v>
      </c>
      <c r="E28" s="240">
        <v>4</v>
      </c>
      <c r="F28" s="241" t="s">
        <v>12</v>
      </c>
      <c r="G28" s="241" t="s">
        <v>150</v>
      </c>
      <c r="H28" s="241" t="s">
        <v>9</v>
      </c>
      <c r="I28" s="241" t="s">
        <v>26</v>
      </c>
      <c r="J28" s="241" t="s">
        <v>153</v>
      </c>
      <c r="K28" s="241" t="s">
        <v>149</v>
      </c>
      <c r="L28" s="239"/>
      <c r="M28" s="227">
        <f>M29</f>
        <v>2113865.4899594998</v>
      </c>
      <c r="N28" s="228">
        <v>0</v>
      </c>
      <c r="O28" s="229">
        <f>O29</f>
        <v>2236804.2999999998</v>
      </c>
      <c r="P28" s="230">
        <v>0</v>
      </c>
      <c r="Q28" s="227">
        <f>Q29</f>
        <v>2340304.2999999998</v>
      </c>
      <c r="R28" s="228">
        <v>0</v>
      </c>
      <c r="S28" s="227">
        <f>S29</f>
        <v>2340304.2999999998</v>
      </c>
      <c r="T28" s="228">
        <v>0</v>
      </c>
    </row>
    <row r="29" spans="1:20" s="135" customFormat="1" ht="138.75">
      <c r="A29" s="134"/>
      <c r="B29" s="262" t="s">
        <v>154</v>
      </c>
      <c r="C29" s="239">
        <v>611</v>
      </c>
      <c r="D29" s="240">
        <v>1</v>
      </c>
      <c r="E29" s="240">
        <v>4</v>
      </c>
      <c r="F29" s="241" t="s">
        <v>12</v>
      </c>
      <c r="G29" s="241" t="s">
        <v>150</v>
      </c>
      <c r="H29" s="241" t="s">
        <v>9</v>
      </c>
      <c r="I29" s="241" t="s">
        <v>26</v>
      </c>
      <c r="J29" s="241" t="s">
        <v>153</v>
      </c>
      <c r="K29" s="241" t="s">
        <v>149</v>
      </c>
      <c r="L29" s="239">
        <v>100</v>
      </c>
      <c r="M29" s="227">
        <f>M30</f>
        <v>2113865.4899594998</v>
      </c>
      <c r="N29" s="228">
        <f>N30</f>
        <v>0</v>
      </c>
      <c r="O29" s="229">
        <f>O30</f>
        <v>2236804.2999999998</v>
      </c>
      <c r="P29" s="230">
        <f>P30</f>
        <v>0</v>
      </c>
      <c r="Q29" s="227">
        <f>Q30</f>
        <v>2340304.2999999998</v>
      </c>
      <c r="R29" s="228">
        <f>R30</f>
        <v>0</v>
      </c>
      <c r="S29" s="227">
        <f>S30</f>
        <v>2340304.2999999998</v>
      </c>
      <c r="T29" s="228">
        <f>T30</f>
        <v>0</v>
      </c>
    </row>
    <row r="30" spans="1:20" s="135" customFormat="1" ht="55.5">
      <c r="A30" s="134"/>
      <c r="B30" s="262" t="s">
        <v>155</v>
      </c>
      <c r="C30" s="239">
        <v>611</v>
      </c>
      <c r="D30" s="240">
        <v>1</v>
      </c>
      <c r="E30" s="240">
        <v>4</v>
      </c>
      <c r="F30" s="241" t="s">
        <v>12</v>
      </c>
      <c r="G30" s="241" t="s">
        <v>150</v>
      </c>
      <c r="H30" s="241" t="s">
        <v>9</v>
      </c>
      <c r="I30" s="241" t="s">
        <v>26</v>
      </c>
      <c r="J30" s="241" t="s">
        <v>153</v>
      </c>
      <c r="K30" s="241" t="s">
        <v>149</v>
      </c>
      <c r="L30" s="239">
        <v>120</v>
      </c>
      <c r="M30" s="227">
        <f>2863865.4899595-750000</f>
        <v>2113865.4899594998</v>
      </c>
      <c r="N30" s="228">
        <v>0</v>
      </c>
      <c r="O30" s="229">
        <f>2340304.3-103500</f>
        <v>2236804.2999999998</v>
      </c>
      <c r="P30" s="230">
        <v>0</v>
      </c>
      <c r="Q30" s="227">
        <v>2340304.2999999998</v>
      </c>
      <c r="R30" s="228">
        <v>0</v>
      </c>
      <c r="S30" s="227">
        <v>2340304.2999999998</v>
      </c>
      <c r="T30" s="228">
        <v>0</v>
      </c>
    </row>
    <row r="31" spans="1:20" s="135" customFormat="1" ht="55.5">
      <c r="A31" s="134"/>
      <c r="B31" s="262" t="s">
        <v>157</v>
      </c>
      <c r="C31" s="239">
        <v>611</v>
      </c>
      <c r="D31" s="240">
        <v>1</v>
      </c>
      <c r="E31" s="240">
        <v>4</v>
      </c>
      <c r="F31" s="241" t="s">
        <v>12</v>
      </c>
      <c r="G31" s="241" t="s">
        <v>150</v>
      </c>
      <c r="H31" s="241" t="s">
        <v>9</v>
      </c>
      <c r="I31" s="241" t="s">
        <v>26</v>
      </c>
      <c r="J31" s="241" t="s">
        <v>153</v>
      </c>
      <c r="K31" s="241" t="s">
        <v>149</v>
      </c>
      <c r="L31" s="239">
        <v>200</v>
      </c>
      <c r="M31" s="227">
        <f>M32</f>
        <v>319434.5100405002</v>
      </c>
      <c r="N31" s="228">
        <v>0</v>
      </c>
      <c r="O31" s="229">
        <f>O32</f>
        <v>239695.7</v>
      </c>
      <c r="P31" s="230">
        <v>0</v>
      </c>
      <c r="Q31" s="227">
        <f>Q32</f>
        <v>329695.7</v>
      </c>
      <c r="R31" s="228">
        <v>0</v>
      </c>
      <c r="S31" s="227">
        <f>S32</f>
        <v>319695.7</v>
      </c>
      <c r="T31" s="228">
        <v>0</v>
      </c>
    </row>
    <row r="32" spans="1:20" s="135" customFormat="1" ht="83.25">
      <c r="A32" s="134"/>
      <c r="B32" s="262" t="s">
        <v>158</v>
      </c>
      <c r="C32" s="239">
        <v>611</v>
      </c>
      <c r="D32" s="240">
        <v>1</v>
      </c>
      <c r="E32" s="240">
        <v>4</v>
      </c>
      <c r="F32" s="241" t="s">
        <v>12</v>
      </c>
      <c r="G32" s="241" t="s">
        <v>150</v>
      </c>
      <c r="H32" s="241" t="s">
        <v>9</v>
      </c>
      <c r="I32" s="241" t="s">
        <v>26</v>
      </c>
      <c r="J32" s="241" t="s">
        <v>153</v>
      </c>
      <c r="K32" s="241" t="s">
        <v>149</v>
      </c>
      <c r="L32" s="239">
        <v>240</v>
      </c>
      <c r="M32" s="227">
        <v>319434.5100405002</v>
      </c>
      <c r="N32" s="228">
        <v>0</v>
      </c>
      <c r="O32" s="229">
        <f>339695.7-100000</f>
        <v>239695.7</v>
      </c>
      <c r="P32" s="230">
        <v>0</v>
      </c>
      <c r="Q32" s="227">
        <v>329695.7</v>
      </c>
      <c r="R32" s="228">
        <v>0</v>
      </c>
      <c r="S32" s="227">
        <v>319695.7</v>
      </c>
      <c r="T32" s="228">
        <v>0</v>
      </c>
    </row>
    <row r="33" spans="1:20" s="136" customFormat="1" ht="27.75">
      <c r="A33" s="134"/>
      <c r="B33" s="262" t="s">
        <v>121</v>
      </c>
      <c r="C33" s="239">
        <v>611</v>
      </c>
      <c r="D33" s="240">
        <v>1</v>
      </c>
      <c r="E33" s="240">
        <v>11</v>
      </c>
      <c r="F33" s="241"/>
      <c r="G33" s="241"/>
      <c r="H33" s="241"/>
      <c r="I33" s="241"/>
      <c r="J33" s="241"/>
      <c r="K33" s="241"/>
      <c r="L33" s="239"/>
      <c r="M33" s="227">
        <f t="shared" ref="M33:T34" si="14">M34</f>
        <v>100000</v>
      </c>
      <c r="N33" s="228">
        <f t="shared" si="14"/>
        <v>0</v>
      </c>
      <c r="O33" s="229">
        <f t="shared" si="14"/>
        <v>100000</v>
      </c>
      <c r="P33" s="230">
        <f t="shared" si="14"/>
        <v>0</v>
      </c>
      <c r="Q33" s="227">
        <f t="shared" si="14"/>
        <v>100000</v>
      </c>
      <c r="R33" s="228">
        <f t="shared" si="14"/>
        <v>0</v>
      </c>
      <c r="S33" s="227">
        <f t="shared" si="14"/>
        <v>100000</v>
      </c>
      <c r="T33" s="228">
        <f t="shared" si="14"/>
        <v>0</v>
      </c>
    </row>
    <row r="34" spans="1:20" s="135" customFormat="1" ht="166.5">
      <c r="A34" s="134"/>
      <c r="B34" s="262" t="s">
        <v>256</v>
      </c>
      <c r="C34" s="239">
        <v>611</v>
      </c>
      <c r="D34" s="240">
        <v>1</v>
      </c>
      <c r="E34" s="240">
        <v>11</v>
      </c>
      <c r="F34" s="241" t="s">
        <v>12</v>
      </c>
      <c r="G34" s="241" t="s">
        <v>149</v>
      </c>
      <c r="H34" s="241" t="s">
        <v>48</v>
      </c>
      <c r="I34" s="241" t="s">
        <v>149</v>
      </c>
      <c r="J34" s="241" t="s">
        <v>32</v>
      </c>
      <c r="K34" s="241" t="s">
        <v>149</v>
      </c>
      <c r="L34" s="239"/>
      <c r="M34" s="227">
        <f t="shared" si="14"/>
        <v>100000</v>
      </c>
      <c r="N34" s="228">
        <f t="shared" si="14"/>
        <v>0</v>
      </c>
      <c r="O34" s="229">
        <f t="shared" si="14"/>
        <v>100000</v>
      </c>
      <c r="P34" s="230">
        <f t="shared" si="14"/>
        <v>0</v>
      </c>
      <c r="Q34" s="227">
        <f t="shared" si="14"/>
        <v>100000</v>
      </c>
      <c r="R34" s="228">
        <f t="shared" si="14"/>
        <v>0</v>
      </c>
      <c r="S34" s="227">
        <f t="shared" si="14"/>
        <v>100000</v>
      </c>
      <c r="T34" s="228">
        <f t="shared" si="14"/>
        <v>0</v>
      </c>
    </row>
    <row r="35" spans="1:20" s="135" customFormat="1" ht="111">
      <c r="A35" s="134"/>
      <c r="B35" s="262" t="s">
        <v>259</v>
      </c>
      <c r="C35" s="239">
        <v>611</v>
      </c>
      <c r="D35" s="240">
        <v>1</v>
      </c>
      <c r="E35" s="240">
        <v>11</v>
      </c>
      <c r="F35" s="241" t="s">
        <v>12</v>
      </c>
      <c r="G35" s="241" t="s">
        <v>150</v>
      </c>
      <c r="H35" s="241" t="s">
        <v>48</v>
      </c>
      <c r="I35" s="241" t="s">
        <v>149</v>
      </c>
      <c r="J35" s="241" t="s">
        <v>32</v>
      </c>
      <c r="K35" s="241" t="s">
        <v>149</v>
      </c>
      <c r="L35" s="239"/>
      <c r="M35" s="227">
        <f t="shared" ref="M35:N35" si="15">M37</f>
        <v>100000</v>
      </c>
      <c r="N35" s="228">
        <f t="shared" si="15"/>
        <v>0</v>
      </c>
      <c r="O35" s="229">
        <f t="shared" ref="O35:P35" si="16">O37</f>
        <v>100000</v>
      </c>
      <c r="P35" s="230">
        <f t="shared" si="16"/>
        <v>0</v>
      </c>
      <c r="Q35" s="227">
        <f t="shared" ref="Q35:R35" si="17">Q37</f>
        <v>100000</v>
      </c>
      <c r="R35" s="228">
        <f t="shared" si="17"/>
        <v>0</v>
      </c>
      <c r="S35" s="227">
        <f t="shared" ref="S35:T35" si="18">S37</f>
        <v>100000</v>
      </c>
      <c r="T35" s="228">
        <f t="shared" si="18"/>
        <v>0</v>
      </c>
    </row>
    <row r="36" spans="1:20" s="135" customFormat="1" ht="83.25">
      <c r="A36" s="134"/>
      <c r="B36" s="262" t="s">
        <v>151</v>
      </c>
      <c r="C36" s="239">
        <v>611</v>
      </c>
      <c r="D36" s="240">
        <v>1</v>
      </c>
      <c r="E36" s="240">
        <v>11</v>
      </c>
      <c r="F36" s="241" t="s">
        <v>12</v>
      </c>
      <c r="G36" s="241" t="s">
        <v>150</v>
      </c>
      <c r="H36" s="241" t="s">
        <v>9</v>
      </c>
      <c r="I36" s="241" t="s">
        <v>149</v>
      </c>
      <c r="J36" s="241" t="s">
        <v>32</v>
      </c>
      <c r="K36" s="241" t="s">
        <v>149</v>
      </c>
      <c r="L36" s="239"/>
      <c r="M36" s="227">
        <f>M37</f>
        <v>100000</v>
      </c>
      <c r="N36" s="228">
        <f t="shared" ref="N36:T38" si="19">N37</f>
        <v>0</v>
      </c>
      <c r="O36" s="229">
        <f>O37</f>
        <v>100000</v>
      </c>
      <c r="P36" s="230">
        <f t="shared" si="19"/>
        <v>0</v>
      </c>
      <c r="Q36" s="227">
        <f>Q37</f>
        <v>100000</v>
      </c>
      <c r="R36" s="228">
        <f t="shared" si="19"/>
        <v>0</v>
      </c>
      <c r="S36" s="227">
        <f>S37</f>
        <v>100000</v>
      </c>
      <c r="T36" s="228">
        <f t="shared" si="19"/>
        <v>0</v>
      </c>
    </row>
    <row r="37" spans="1:20" s="135" customFormat="1" ht="55.5">
      <c r="A37" s="134"/>
      <c r="B37" s="262" t="s">
        <v>160</v>
      </c>
      <c r="C37" s="239">
        <v>611</v>
      </c>
      <c r="D37" s="240">
        <v>1</v>
      </c>
      <c r="E37" s="240">
        <v>11</v>
      </c>
      <c r="F37" s="241" t="s">
        <v>12</v>
      </c>
      <c r="G37" s="241" t="s">
        <v>150</v>
      </c>
      <c r="H37" s="241" t="s">
        <v>9</v>
      </c>
      <c r="I37" s="241" t="s">
        <v>26</v>
      </c>
      <c r="J37" s="241" t="s">
        <v>161</v>
      </c>
      <c r="K37" s="241" t="s">
        <v>149</v>
      </c>
      <c r="L37" s="239"/>
      <c r="M37" s="227">
        <f>M38</f>
        <v>100000</v>
      </c>
      <c r="N37" s="228">
        <f t="shared" si="19"/>
        <v>0</v>
      </c>
      <c r="O37" s="229">
        <f>O38</f>
        <v>100000</v>
      </c>
      <c r="P37" s="230">
        <f t="shared" si="19"/>
        <v>0</v>
      </c>
      <c r="Q37" s="227">
        <f>Q38</f>
        <v>100000</v>
      </c>
      <c r="R37" s="228">
        <f t="shared" si="19"/>
        <v>0</v>
      </c>
      <c r="S37" s="227">
        <f>S38</f>
        <v>100000</v>
      </c>
      <c r="T37" s="228">
        <f t="shared" si="19"/>
        <v>0</v>
      </c>
    </row>
    <row r="38" spans="1:20" s="135" customFormat="1" ht="27.75">
      <c r="A38" s="134"/>
      <c r="B38" s="262" t="s">
        <v>162</v>
      </c>
      <c r="C38" s="239">
        <v>611</v>
      </c>
      <c r="D38" s="240">
        <v>1</v>
      </c>
      <c r="E38" s="240">
        <v>11</v>
      </c>
      <c r="F38" s="241" t="s">
        <v>12</v>
      </c>
      <c r="G38" s="241" t="s">
        <v>150</v>
      </c>
      <c r="H38" s="241" t="s">
        <v>9</v>
      </c>
      <c r="I38" s="241" t="s">
        <v>26</v>
      </c>
      <c r="J38" s="241" t="s">
        <v>161</v>
      </c>
      <c r="K38" s="241" t="s">
        <v>149</v>
      </c>
      <c r="L38" s="239">
        <v>800</v>
      </c>
      <c r="M38" s="227">
        <f>M39</f>
        <v>100000</v>
      </c>
      <c r="N38" s="228">
        <f t="shared" si="19"/>
        <v>0</v>
      </c>
      <c r="O38" s="229">
        <f>O39</f>
        <v>100000</v>
      </c>
      <c r="P38" s="230">
        <f t="shared" si="19"/>
        <v>0</v>
      </c>
      <c r="Q38" s="227">
        <f>Q39</f>
        <v>100000</v>
      </c>
      <c r="R38" s="228">
        <f t="shared" si="19"/>
        <v>0</v>
      </c>
      <c r="S38" s="227">
        <f>S39</f>
        <v>100000</v>
      </c>
      <c r="T38" s="228">
        <f t="shared" si="19"/>
        <v>0</v>
      </c>
    </row>
    <row r="39" spans="1:20" s="135" customFormat="1" ht="27.75">
      <c r="A39" s="134"/>
      <c r="B39" s="262" t="s">
        <v>163</v>
      </c>
      <c r="C39" s="239">
        <v>611</v>
      </c>
      <c r="D39" s="240">
        <v>1</v>
      </c>
      <c r="E39" s="240">
        <v>11</v>
      </c>
      <c r="F39" s="241" t="s">
        <v>12</v>
      </c>
      <c r="G39" s="241" t="s">
        <v>150</v>
      </c>
      <c r="H39" s="241" t="s">
        <v>9</v>
      </c>
      <c r="I39" s="241" t="s">
        <v>26</v>
      </c>
      <c r="J39" s="241" t="s">
        <v>161</v>
      </c>
      <c r="K39" s="241" t="s">
        <v>149</v>
      </c>
      <c r="L39" s="239">
        <v>870</v>
      </c>
      <c r="M39" s="227">
        <v>100000</v>
      </c>
      <c r="N39" s="228">
        <v>0</v>
      </c>
      <c r="O39" s="229">
        <v>100000</v>
      </c>
      <c r="P39" s="230">
        <v>0</v>
      </c>
      <c r="Q39" s="227">
        <v>100000</v>
      </c>
      <c r="R39" s="228">
        <v>0</v>
      </c>
      <c r="S39" s="227">
        <v>100000</v>
      </c>
      <c r="T39" s="228">
        <v>0</v>
      </c>
    </row>
    <row r="40" spans="1:20" s="136" customFormat="1" ht="27.75">
      <c r="A40" s="134"/>
      <c r="B40" s="262" t="s">
        <v>124</v>
      </c>
      <c r="C40" s="239">
        <v>611</v>
      </c>
      <c r="D40" s="240">
        <v>1</v>
      </c>
      <c r="E40" s="240">
        <v>13</v>
      </c>
      <c r="F40" s="241"/>
      <c r="G40" s="241"/>
      <c r="H40" s="241"/>
      <c r="I40" s="241"/>
      <c r="J40" s="241"/>
      <c r="K40" s="241"/>
      <c r="L40" s="239"/>
      <c r="M40" s="227">
        <f>M41</f>
        <v>4071409.5599999996</v>
      </c>
      <c r="N40" s="228">
        <f>N41+N46</f>
        <v>741784.46</v>
      </c>
      <c r="O40" s="229">
        <f>O41</f>
        <v>3632850.57</v>
      </c>
      <c r="P40" s="230">
        <f>P41+P46</f>
        <v>741784.46</v>
      </c>
      <c r="Q40" s="227">
        <f>Q41</f>
        <v>3781493.6799999997</v>
      </c>
      <c r="R40" s="228">
        <f>R41+R46</f>
        <v>593427.56999999995</v>
      </c>
      <c r="S40" s="227">
        <f>S41</f>
        <v>3958501.6799999997</v>
      </c>
      <c r="T40" s="228">
        <f>T41+T46</f>
        <v>593427.56999999995</v>
      </c>
    </row>
    <row r="41" spans="1:20" s="135" customFormat="1" ht="166.5">
      <c r="A41" s="134"/>
      <c r="B41" s="262" t="s">
        <v>256</v>
      </c>
      <c r="C41" s="239">
        <v>611</v>
      </c>
      <c r="D41" s="240">
        <v>1</v>
      </c>
      <c r="E41" s="240">
        <v>13</v>
      </c>
      <c r="F41" s="241" t="s">
        <v>12</v>
      </c>
      <c r="G41" s="241" t="s">
        <v>149</v>
      </c>
      <c r="H41" s="241" t="s">
        <v>48</v>
      </c>
      <c r="I41" s="241" t="s">
        <v>149</v>
      </c>
      <c r="J41" s="241" t="s">
        <v>32</v>
      </c>
      <c r="K41" s="241" t="s">
        <v>149</v>
      </c>
      <c r="L41" s="239"/>
      <c r="M41" s="227">
        <f>M42+M52</f>
        <v>4071409.5599999996</v>
      </c>
      <c r="N41" s="228">
        <f>N42+N52</f>
        <v>741784.46</v>
      </c>
      <c r="O41" s="229">
        <f>O42+O52+O47</f>
        <v>3632850.57</v>
      </c>
      <c r="P41" s="229">
        <f t="shared" ref="P41:T41" si="20">P42+P52+P47</f>
        <v>741784.46</v>
      </c>
      <c r="Q41" s="227">
        <f t="shared" si="20"/>
        <v>3781493.6799999997</v>
      </c>
      <c r="R41" s="227">
        <f t="shared" si="20"/>
        <v>593427.56999999995</v>
      </c>
      <c r="S41" s="227">
        <f t="shared" si="20"/>
        <v>3958501.6799999997</v>
      </c>
      <c r="T41" s="227">
        <f t="shared" si="20"/>
        <v>593427.56999999995</v>
      </c>
    </row>
    <row r="42" spans="1:20" s="135" customFormat="1" ht="111">
      <c r="A42" s="134"/>
      <c r="B42" s="262" t="s">
        <v>258</v>
      </c>
      <c r="C42" s="239">
        <v>611</v>
      </c>
      <c r="D42" s="240">
        <v>1</v>
      </c>
      <c r="E42" s="240">
        <v>13</v>
      </c>
      <c r="F42" s="241" t="s">
        <v>12</v>
      </c>
      <c r="G42" s="241" t="s">
        <v>164</v>
      </c>
      <c r="H42" s="241" t="s">
        <v>48</v>
      </c>
      <c r="I42" s="241" t="s">
        <v>149</v>
      </c>
      <c r="J42" s="241" t="s">
        <v>32</v>
      </c>
      <c r="K42" s="241" t="s">
        <v>149</v>
      </c>
      <c r="L42" s="239"/>
      <c r="M42" s="227">
        <f t="shared" ref="M42:N42" si="21">M44</f>
        <v>10000</v>
      </c>
      <c r="N42" s="228">
        <f t="shared" si="21"/>
        <v>0</v>
      </c>
      <c r="O42" s="229">
        <f t="shared" ref="O42:P42" si="22">O44</f>
        <v>10000</v>
      </c>
      <c r="P42" s="230">
        <f t="shared" si="22"/>
        <v>0</v>
      </c>
      <c r="Q42" s="227">
        <f t="shared" ref="Q42:R42" si="23">Q44</f>
        <v>10000</v>
      </c>
      <c r="R42" s="228">
        <f t="shared" si="23"/>
        <v>0</v>
      </c>
      <c r="S42" s="227">
        <f t="shared" ref="S42:T42" si="24">S44</f>
        <v>10000</v>
      </c>
      <c r="T42" s="228">
        <f t="shared" si="24"/>
        <v>0</v>
      </c>
    </row>
    <row r="43" spans="1:20" s="135" customFormat="1" ht="55.5">
      <c r="A43" s="134"/>
      <c r="B43" s="262" t="s">
        <v>165</v>
      </c>
      <c r="C43" s="239">
        <v>611</v>
      </c>
      <c r="D43" s="240">
        <v>1</v>
      </c>
      <c r="E43" s="240">
        <v>13</v>
      </c>
      <c r="F43" s="241" t="s">
        <v>12</v>
      </c>
      <c r="G43" s="241" t="s">
        <v>164</v>
      </c>
      <c r="H43" s="241" t="s">
        <v>9</v>
      </c>
      <c r="I43" s="241" t="s">
        <v>149</v>
      </c>
      <c r="J43" s="241" t="s">
        <v>32</v>
      </c>
      <c r="K43" s="241" t="s">
        <v>149</v>
      </c>
      <c r="L43" s="239"/>
      <c r="M43" s="227">
        <f t="shared" ref="M43:T43" si="25">M44</f>
        <v>10000</v>
      </c>
      <c r="N43" s="228">
        <f t="shared" si="25"/>
        <v>0</v>
      </c>
      <c r="O43" s="229">
        <f t="shared" si="25"/>
        <v>10000</v>
      </c>
      <c r="P43" s="230">
        <f t="shared" si="25"/>
        <v>0</v>
      </c>
      <c r="Q43" s="227">
        <f t="shared" si="25"/>
        <v>10000</v>
      </c>
      <c r="R43" s="228">
        <f t="shared" si="25"/>
        <v>0</v>
      </c>
      <c r="S43" s="227">
        <f t="shared" si="25"/>
        <v>10000</v>
      </c>
      <c r="T43" s="228">
        <f t="shared" si="25"/>
        <v>0</v>
      </c>
    </row>
    <row r="44" spans="1:20" s="135" customFormat="1" ht="83.25">
      <c r="A44" s="134"/>
      <c r="B44" s="262" t="s">
        <v>166</v>
      </c>
      <c r="C44" s="239">
        <v>611</v>
      </c>
      <c r="D44" s="240">
        <v>1</v>
      </c>
      <c r="E44" s="240">
        <v>13</v>
      </c>
      <c r="F44" s="241" t="s">
        <v>12</v>
      </c>
      <c r="G44" s="241" t="s">
        <v>164</v>
      </c>
      <c r="H44" s="241" t="s">
        <v>9</v>
      </c>
      <c r="I44" s="241" t="s">
        <v>26</v>
      </c>
      <c r="J44" s="241" t="s">
        <v>27</v>
      </c>
      <c r="K44" s="241" t="s">
        <v>149</v>
      </c>
      <c r="L44" s="239"/>
      <c r="M44" s="227">
        <f t="shared" ref="M44:N44" si="26">M46</f>
        <v>10000</v>
      </c>
      <c r="N44" s="228">
        <f t="shared" si="26"/>
        <v>0</v>
      </c>
      <c r="O44" s="229">
        <f t="shared" ref="O44:P44" si="27">O46</f>
        <v>10000</v>
      </c>
      <c r="P44" s="230">
        <f t="shared" si="27"/>
        <v>0</v>
      </c>
      <c r="Q44" s="227">
        <f t="shared" ref="Q44:R44" si="28">Q46</f>
        <v>10000</v>
      </c>
      <c r="R44" s="228">
        <f t="shared" si="28"/>
        <v>0</v>
      </c>
      <c r="S44" s="227">
        <f t="shared" ref="S44:T44" si="29">S46</f>
        <v>10000</v>
      </c>
      <c r="T44" s="228">
        <f t="shared" si="29"/>
        <v>0</v>
      </c>
    </row>
    <row r="45" spans="1:20" s="135" customFormat="1" ht="55.5">
      <c r="A45" s="134"/>
      <c r="B45" s="262" t="s">
        <v>157</v>
      </c>
      <c r="C45" s="239">
        <v>611</v>
      </c>
      <c r="D45" s="240">
        <v>1</v>
      </c>
      <c r="E45" s="240">
        <v>13</v>
      </c>
      <c r="F45" s="241" t="s">
        <v>12</v>
      </c>
      <c r="G45" s="241" t="s">
        <v>164</v>
      </c>
      <c r="H45" s="241" t="s">
        <v>9</v>
      </c>
      <c r="I45" s="241" t="s">
        <v>26</v>
      </c>
      <c r="J45" s="241" t="s">
        <v>27</v>
      </c>
      <c r="K45" s="241" t="s">
        <v>149</v>
      </c>
      <c r="L45" s="239">
        <v>200</v>
      </c>
      <c r="M45" s="227">
        <f t="shared" ref="M45:T45" si="30">M46</f>
        <v>10000</v>
      </c>
      <c r="N45" s="228">
        <f t="shared" si="30"/>
        <v>0</v>
      </c>
      <c r="O45" s="229">
        <f t="shared" si="30"/>
        <v>10000</v>
      </c>
      <c r="P45" s="230">
        <f t="shared" si="30"/>
        <v>0</v>
      </c>
      <c r="Q45" s="227">
        <f t="shared" si="30"/>
        <v>10000</v>
      </c>
      <c r="R45" s="228">
        <f t="shared" si="30"/>
        <v>0</v>
      </c>
      <c r="S45" s="227">
        <f t="shared" si="30"/>
        <v>10000</v>
      </c>
      <c r="T45" s="228">
        <f t="shared" si="30"/>
        <v>0</v>
      </c>
    </row>
    <row r="46" spans="1:20" s="135" customFormat="1" ht="83.25">
      <c r="A46" s="134"/>
      <c r="B46" s="262" t="s">
        <v>158</v>
      </c>
      <c r="C46" s="239">
        <v>611</v>
      </c>
      <c r="D46" s="240">
        <v>1</v>
      </c>
      <c r="E46" s="240">
        <v>13</v>
      </c>
      <c r="F46" s="241" t="s">
        <v>12</v>
      </c>
      <c r="G46" s="241" t="s">
        <v>164</v>
      </c>
      <c r="H46" s="241" t="s">
        <v>9</v>
      </c>
      <c r="I46" s="241" t="s">
        <v>26</v>
      </c>
      <c r="J46" s="241" t="s">
        <v>27</v>
      </c>
      <c r="K46" s="241" t="s">
        <v>149</v>
      </c>
      <c r="L46" s="239">
        <v>240</v>
      </c>
      <c r="M46" s="227">
        <v>10000</v>
      </c>
      <c r="N46" s="228">
        <v>0</v>
      </c>
      <c r="O46" s="229">
        <v>10000</v>
      </c>
      <c r="P46" s="230">
        <v>0</v>
      </c>
      <c r="Q46" s="227">
        <v>10000</v>
      </c>
      <c r="R46" s="228">
        <v>0</v>
      </c>
      <c r="S46" s="227">
        <v>10000</v>
      </c>
      <c r="T46" s="228">
        <v>0</v>
      </c>
    </row>
    <row r="47" spans="1:20" s="135" customFormat="1" ht="194.25">
      <c r="A47" s="134"/>
      <c r="B47" s="262" t="s">
        <v>393</v>
      </c>
      <c r="C47" s="239">
        <v>611</v>
      </c>
      <c r="D47" s="240">
        <v>1</v>
      </c>
      <c r="E47" s="240">
        <v>13</v>
      </c>
      <c r="F47" s="241" t="s">
        <v>12</v>
      </c>
      <c r="G47" s="543" t="s">
        <v>392</v>
      </c>
      <c r="H47" s="241" t="s">
        <v>48</v>
      </c>
      <c r="I47" s="241" t="s">
        <v>149</v>
      </c>
      <c r="J47" s="241" t="s">
        <v>32</v>
      </c>
      <c r="K47" s="241" t="s">
        <v>149</v>
      </c>
      <c r="L47" s="239"/>
      <c r="M47" s="227"/>
      <c r="N47" s="228"/>
      <c r="O47" s="229">
        <f>O48</f>
        <v>50000</v>
      </c>
      <c r="P47" s="230">
        <f t="shared" ref="P47:T50" si="31">P48</f>
        <v>0</v>
      </c>
      <c r="Q47" s="227">
        <f>Q48</f>
        <v>130000</v>
      </c>
      <c r="R47" s="228">
        <f t="shared" si="31"/>
        <v>0</v>
      </c>
      <c r="S47" s="227">
        <f>S48</f>
        <v>150000</v>
      </c>
      <c r="T47" s="228">
        <f t="shared" si="31"/>
        <v>0</v>
      </c>
    </row>
    <row r="48" spans="1:20" s="135" customFormat="1" ht="194.25">
      <c r="A48" s="134"/>
      <c r="B48" s="262" t="s">
        <v>395</v>
      </c>
      <c r="C48" s="239">
        <v>611</v>
      </c>
      <c r="D48" s="240">
        <v>1</v>
      </c>
      <c r="E48" s="240">
        <v>13</v>
      </c>
      <c r="F48" s="241" t="s">
        <v>12</v>
      </c>
      <c r="G48" s="543" t="s">
        <v>392</v>
      </c>
      <c r="H48" s="241" t="s">
        <v>9</v>
      </c>
      <c r="I48" s="241" t="s">
        <v>149</v>
      </c>
      <c r="J48" s="241" t="s">
        <v>32</v>
      </c>
      <c r="K48" s="241" t="s">
        <v>149</v>
      </c>
      <c r="L48" s="239"/>
      <c r="M48" s="227"/>
      <c r="N48" s="228"/>
      <c r="O48" s="229">
        <f>O49</f>
        <v>50000</v>
      </c>
      <c r="P48" s="230">
        <f t="shared" si="31"/>
        <v>0</v>
      </c>
      <c r="Q48" s="227">
        <f>Q49</f>
        <v>130000</v>
      </c>
      <c r="R48" s="228">
        <f t="shared" si="31"/>
        <v>0</v>
      </c>
      <c r="S48" s="227">
        <f>S49</f>
        <v>150000</v>
      </c>
      <c r="T48" s="228">
        <f t="shared" si="31"/>
        <v>0</v>
      </c>
    </row>
    <row r="49" spans="1:20" s="135" customFormat="1" ht="166.5">
      <c r="A49" s="134"/>
      <c r="B49" s="262" t="s">
        <v>397</v>
      </c>
      <c r="C49" s="239">
        <v>611</v>
      </c>
      <c r="D49" s="240">
        <v>1</v>
      </c>
      <c r="E49" s="240">
        <v>13</v>
      </c>
      <c r="F49" s="241" t="s">
        <v>12</v>
      </c>
      <c r="G49" s="543" t="s">
        <v>392</v>
      </c>
      <c r="H49" s="241" t="s">
        <v>9</v>
      </c>
      <c r="I49" s="241" t="s">
        <v>26</v>
      </c>
      <c r="J49" s="241" t="s">
        <v>170</v>
      </c>
      <c r="K49" s="241" t="s">
        <v>149</v>
      </c>
      <c r="L49" s="239"/>
      <c r="M49" s="227"/>
      <c r="N49" s="228"/>
      <c r="O49" s="229">
        <f>O50</f>
        <v>50000</v>
      </c>
      <c r="P49" s="230">
        <f t="shared" si="31"/>
        <v>0</v>
      </c>
      <c r="Q49" s="227">
        <f>Q50</f>
        <v>130000</v>
      </c>
      <c r="R49" s="228">
        <f t="shared" si="31"/>
        <v>0</v>
      </c>
      <c r="S49" s="227">
        <f>S50</f>
        <v>150000</v>
      </c>
      <c r="T49" s="228">
        <f t="shared" si="31"/>
        <v>0</v>
      </c>
    </row>
    <row r="50" spans="1:20" s="135" customFormat="1" ht="55.5">
      <c r="A50" s="134"/>
      <c r="B50" s="262" t="s">
        <v>157</v>
      </c>
      <c r="C50" s="239">
        <v>611</v>
      </c>
      <c r="D50" s="240">
        <v>1</v>
      </c>
      <c r="E50" s="240">
        <v>13</v>
      </c>
      <c r="F50" s="241" t="s">
        <v>12</v>
      </c>
      <c r="G50" s="543" t="s">
        <v>392</v>
      </c>
      <c r="H50" s="241" t="s">
        <v>9</v>
      </c>
      <c r="I50" s="241" t="s">
        <v>26</v>
      </c>
      <c r="J50" s="241" t="s">
        <v>170</v>
      </c>
      <c r="K50" s="241" t="s">
        <v>149</v>
      </c>
      <c r="L50" s="239">
        <v>200</v>
      </c>
      <c r="M50" s="227"/>
      <c r="N50" s="228"/>
      <c r="O50" s="229">
        <f>O51</f>
        <v>50000</v>
      </c>
      <c r="P50" s="230">
        <f t="shared" si="31"/>
        <v>0</v>
      </c>
      <c r="Q50" s="227">
        <f>Q51</f>
        <v>130000</v>
      </c>
      <c r="R50" s="228">
        <f t="shared" si="31"/>
        <v>0</v>
      </c>
      <c r="S50" s="227">
        <f>S51</f>
        <v>150000</v>
      </c>
      <c r="T50" s="228">
        <f t="shared" si="31"/>
        <v>0</v>
      </c>
    </row>
    <row r="51" spans="1:20" s="135" customFormat="1" ht="83.25">
      <c r="A51" s="134"/>
      <c r="B51" s="262" t="s">
        <v>158</v>
      </c>
      <c r="C51" s="239">
        <v>611</v>
      </c>
      <c r="D51" s="240">
        <v>1</v>
      </c>
      <c r="E51" s="240">
        <v>13</v>
      </c>
      <c r="F51" s="241" t="s">
        <v>12</v>
      </c>
      <c r="G51" s="543" t="s">
        <v>392</v>
      </c>
      <c r="H51" s="241" t="s">
        <v>9</v>
      </c>
      <c r="I51" s="241" t="s">
        <v>26</v>
      </c>
      <c r="J51" s="241" t="s">
        <v>170</v>
      </c>
      <c r="K51" s="241" t="s">
        <v>149</v>
      </c>
      <c r="L51" s="239">
        <v>240</v>
      </c>
      <c r="M51" s="227"/>
      <c r="N51" s="228"/>
      <c r="O51" s="229">
        <v>50000</v>
      </c>
      <c r="P51" s="230">
        <v>0</v>
      </c>
      <c r="Q51" s="227">
        <v>130000</v>
      </c>
      <c r="R51" s="228">
        <v>0</v>
      </c>
      <c r="S51" s="227">
        <v>150000</v>
      </c>
      <c r="T51" s="228">
        <v>0</v>
      </c>
    </row>
    <row r="52" spans="1:20" s="135" customFormat="1" ht="111">
      <c r="A52" s="134"/>
      <c r="B52" s="262" t="s">
        <v>259</v>
      </c>
      <c r="C52" s="239">
        <v>611</v>
      </c>
      <c r="D52" s="240">
        <v>1</v>
      </c>
      <c r="E52" s="240">
        <v>13</v>
      </c>
      <c r="F52" s="241" t="s">
        <v>12</v>
      </c>
      <c r="G52" s="241" t="s">
        <v>150</v>
      </c>
      <c r="H52" s="241" t="s">
        <v>48</v>
      </c>
      <c r="I52" s="241" t="s">
        <v>149</v>
      </c>
      <c r="J52" s="241" t="s">
        <v>32</v>
      </c>
      <c r="K52" s="241" t="s">
        <v>149</v>
      </c>
      <c r="L52" s="239"/>
      <c r="M52" s="227">
        <f>M53</f>
        <v>4061409.5599999996</v>
      </c>
      <c r="N52" s="228">
        <f t="shared" ref="N52:T55" si="32">N53</f>
        <v>741784.46</v>
      </c>
      <c r="O52" s="229">
        <f>O53</f>
        <v>3572850.57</v>
      </c>
      <c r="P52" s="230">
        <f t="shared" si="32"/>
        <v>741784.46</v>
      </c>
      <c r="Q52" s="227">
        <f>Q53</f>
        <v>3641493.6799999997</v>
      </c>
      <c r="R52" s="228">
        <f t="shared" si="32"/>
        <v>593427.56999999995</v>
      </c>
      <c r="S52" s="227">
        <f>S53</f>
        <v>3798501.6799999997</v>
      </c>
      <c r="T52" s="228">
        <f t="shared" si="32"/>
        <v>593427.56999999995</v>
      </c>
    </row>
    <row r="53" spans="1:20" s="135" customFormat="1" ht="83.25">
      <c r="A53" s="134"/>
      <c r="B53" s="262" t="s">
        <v>151</v>
      </c>
      <c r="C53" s="239">
        <v>611</v>
      </c>
      <c r="D53" s="240">
        <v>1</v>
      </c>
      <c r="E53" s="240">
        <v>13</v>
      </c>
      <c r="F53" s="241" t="s">
        <v>12</v>
      </c>
      <c r="G53" s="241" t="s">
        <v>150</v>
      </c>
      <c r="H53" s="241" t="s">
        <v>9</v>
      </c>
      <c r="I53" s="241" t="s">
        <v>149</v>
      </c>
      <c r="J53" s="241" t="s">
        <v>32</v>
      </c>
      <c r="K53" s="241" t="s">
        <v>149</v>
      </c>
      <c r="L53" s="239"/>
      <c r="M53" s="227">
        <f>M54+M57+M65+M72+M75</f>
        <v>4061409.5599999996</v>
      </c>
      <c r="N53" s="228">
        <f t="shared" si="32"/>
        <v>741784.46</v>
      </c>
      <c r="O53" s="229">
        <f>O54+O57+O65+O72</f>
        <v>3572850.57</v>
      </c>
      <c r="P53" s="230">
        <f t="shared" si="32"/>
        <v>741784.46</v>
      </c>
      <c r="Q53" s="227">
        <f>Q54+Q57+Q65+Q72</f>
        <v>3641493.6799999997</v>
      </c>
      <c r="R53" s="228">
        <f t="shared" si="32"/>
        <v>593427.56999999995</v>
      </c>
      <c r="S53" s="227">
        <f>S54+S57+S65+S72</f>
        <v>3798501.6799999997</v>
      </c>
      <c r="T53" s="228">
        <f t="shared" si="32"/>
        <v>593427.56999999995</v>
      </c>
    </row>
    <row r="54" spans="1:20" s="135" customFormat="1" ht="83.25">
      <c r="A54" s="134"/>
      <c r="B54" s="262" t="s">
        <v>167</v>
      </c>
      <c r="C54" s="239">
        <v>611</v>
      </c>
      <c r="D54" s="240">
        <v>1</v>
      </c>
      <c r="E54" s="240">
        <v>13</v>
      </c>
      <c r="F54" s="241" t="s">
        <v>12</v>
      </c>
      <c r="G54" s="241" t="s">
        <v>150</v>
      </c>
      <c r="H54" s="241" t="s">
        <v>9</v>
      </c>
      <c r="I54" s="241" t="s">
        <v>5</v>
      </c>
      <c r="J54" s="241" t="s">
        <v>106</v>
      </c>
      <c r="K54" s="241" t="s">
        <v>149</v>
      </c>
      <c r="L54" s="239"/>
      <c r="M54" s="227">
        <f>M55</f>
        <v>741784.46</v>
      </c>
      <c r="N54" s="228">
        <f t="shared" si="32"/>
        <v>741784.46</v>
      </c>
      <c r="O54" s="229">
        <f>O55</f>
        <v>741784.46</v>
      </c>
      <c r="P54" s="230">
        <f t="shared" si="32"/>
        <v>741784.46</v>
      </c>
      <c r="Q54" s="227">
        <f>Q55</f>
        <v>593427.56999999995</v>
      </c>
      <c r="R54" s="228">
        <f t="shared" si="32"/>
        <v>593427.56999999995</v>
      </c>
      <c r="S54" s="227">
        <f>S55</f>
        <v>593427.56999999995</v>
      </c>
      <c r="T54" s="228">
        <f t="shared" si="32"/>
        <v>593427.56999999995</v>
      </c>
    </row>
    <row r="55" spans="1:20" s="135" customFormat="1" ht="138.75">
      <c r="A55" s="134"/>
      <c r="B55" s="262" t="s">
        <v>154</v>
      </c>
      <c r="C55" s="239">
        <v>611</v>
      </c>
      <c r="D55" s="240">
        <v>1</v>
      </c>
      <c r="E55" s="240">
        <v>13</v>
      </c>
      <c r="F55" s="241" t="s">
        <v>12</v>
      </c>
      <c r="G55" s="241" t="s">
        <v>150</v>
      </c>
      <c r="H55" s="241" t="s">
        <v>9</v>
      </c>
      <c r="I55" s="241" t="s">
        <v>5</v>
      </c>
      <c r="J55" s="241" t="s">
        <v>106</v>
      </c>
      <c r="K55" s="241" t="s">
        <v>149</v>
      </c>
      <c r="L55" s="239">
        <v>100</v>
      </c>
      <c r="M55" s="227">
        <f>M56</f>
        <v>741784.46</v>
      </c>
      <c r="N55" s="228">
        <f t="shared" si="32"/>
        <v>741784.46</v>
      </c>
      <c r="O55" s="229">
        <f>O56</f>
        <v>741784.46</v>
      </c>
      <c r="P55" s="230">
        <f t="shared" si="32"/>
        <v>741784.46</v>
      </c>
      <c r="Q55" s="227">
        <f>Q56</f>
        <v>593427.56999999995</v>
      </c>
      <c r="R55" s="228">
        <f t="shared" si="32"/>
        <v>593427.56999999995</v>
      </c>
      <c r="S55" s="227">
        <f>S56</f>
        <v>593427.56999999995</v>
      </c>
      <c r="T55" s="228">
        <f t="shared" si="32"/>
        <v>593427.56999999995</v>
      </c>
    </row>
    <row r="56" spans="1:20" s="135" customFormat="1" ht="55.5">
      <c r="A56" s="134"/>
      <c r="B56" s="262" t="s">
        <v>168</v>
      </c>
      <c r="C56" s="239">
        <v>611</v>
      </c>
      <c r="D56" s="240">
        <v>1</v>
      </c>
      <c r="E56" s="240">
        <v>13</v>
      </c>
      <c r="F56" s="241" t="s">
        <v>12</v>
      </c>
      <c r="G56" s="241" t="s">
        <v>150</v>
      </c>
      <c r="H56" s="241" t="s">
        <v>9</v>
      </c>
      <c r="I56" s="241" t="s">
        <v>5</v>
      </c>
      <c r="J56" s="241" t="s">
        <v>106</v>
      </c>
      <c r="K56" s="241" t="s">
        <v>149</v>
      </c>
      <c r="L56" s="239">
        <v>110</v>
      </c>
      <c r="M56" s="227">
        <v>741784.46</v>
      </c>
      <c r="N56" s="228">
        <v>741784.46</v>
      </c>
      <c r="O56" s="229">
        <f>'2. Доходы '!K68</f>
        <v>741784.46</v>
      </c>
      <c r="P56" s="230">
        <f>O56</f>
        <v>741784.46</v>
      </c>
      <c r="Q56" s="227">
        <f>'2. Доходы '!L68</f>
        <v>593427.56999999995</v>
      </c>
      <c r="R56" s="228">
        <f>Q56</f>
        <v>593427.56999999995</v>
      </c>
      <c r="S56" s="227">
        <f>'2. Доходы '!M68</f>
        <v>593427.56999999995</v>
      </c>
      <c r="T56" s="228">
        <f>S56</f>
        <v>593427.56999999995</v>
      </c>
    </row>
    <row r="57" spans="1:20" s="135" customFormat="1" ht="83.25">
      <c r="A57" s="134"/>
      <c r="B57" s="262" t="s">
        <v>169</v>
      </c>
      <c r="C57" s="239">
        <v>611</v>
      </c>
      <c r="D57" s="240">
        <v>1</v>
      </c>
      <c r="E57" s="240">
        <v>13</v>
      </c>
      <c r="F57" s="241" t="s">
        <v>12</v>
      </c>
      <c r="G57" s="241" t="s">
        <v>150</v>
      </c>
      <c r="H57" s="241" t="s">
        <v>9</v>
      </c>
      <c r="I57" s="241" t="s">
        <v>26</v>
      </c>
      <c r="J57" s="241" t="s">
        <v>170</v>
      </c>
      <c r="K57" s="241" t="s">
        <v>149</v>
      </c>
      <c r="L57" s="239"/>
      <c r="M57" s="227">
        <f>M58+M62</f>
        <v>361158.99</v>
      </c>
      <c r="N57" s="228">
        <f t="shared" ref="N57" si="33">N59+N63</f>
        <v>0</v>
      </c>
      <c r="O57" s="229">
        <f>O58+O62+O60</f>
        <v>782000</v>
      </c>
      <c r="P57" s="229">
        <f t="shared" ref="P57:T57" si="34">P58+P62+P60</f>
        <v>0</v>
      </c>
      <c r="Q57" s="227">
        <f t="shared" si="34"/>
        <v>880000</v>
      </c>
      <c r="R57" s="227">
        <f t="shared" si="34"/>
        <v>0</v>
      </c>
      <c r="S57" s="227">
        <f t="shared" si="34"/>
        <v>980000</v>
      </c>
      <c r="T57" s="227">
        <f t="shared" si="34"/>
        <v>0</v>
      </c>
    </row>
    <row r="58" spans="1:20" s="135" customFormat="1" ht="55.5">
      <c r="A58" s="134"/>
      <c r="B58" s="262" t="s">
        <v>157</v>
      </c>
      <c r="C58" s="239">
        <v>611</v>
      </c>
      <c r="D58" s="240">
        <v>1</v>
      </c>
      <c r="E58" s="240">
        <v>13</v>
      </c>
      <c r="F58" s="241" t="s">
        <v>12</v>
      </c>
      <c r="G58" s="241" t="s">
        <v>150</v>
      </c>
      <c r="H58" s="241" t="s">
        <v>9</v>
      </c>
      <c r="I58" s="241" t="s">
        <v>26</v>
      </c>
      <c r="J58" s="241" t="s">
        <v>170</v>
      </c>
      <c r="K58" s="241" t="s">
        <v>149</v>
      </c>
      <c r="L58" s="239">
        <v>200</v>
      </c>
      <c r="M58" s="227">
        <f t="shared" ref="M58:T60" si="35">M59</f>
        <v>265758.99</v>
      </c>
      <c r="N58" s="228">
        <f t="shared" si="35"/>
        <v>0</v>
      </c>
      <c r="O58" s="229">
        <f t="shared" si="35"/>
        <v>422000</v>
      </c>
      <c r="P58" s="230">
        <f t="shared" si="35"/>
        <v>0</v>
      </c>
      <c r="Q58" s="227">
        <f t="shared" si="35"/>
        <v>420000</v>
      </c>
      <c r="R58" s="228">
        <f t="shared" si="35"/>
        <v>0</v>
      </c>
      <c r="S58" s="227">
        <f t="shared" si="35"/>
        <v>420000</v>
      </c>
      <c r="T58" s="228">
        <f t="shared" si="35"/>
        <v>0</v>
      </c>
    </row>
    <row r="59" spans="1:20" s="135" customFormat="1" ht="83.25">
      <c r="A59" s="134"/>
      <c r="B59" s="262" t="s">
        <v>158</v>
      </c>
      <c r="C59" s="239">
        <v>611</v>
      </c>
      <c r="D59" s="240">
        <v>1</v>
      </c>
      <c r="E59" s="240">
        <v>13</v>
      </c>
      <c r="F59" s="241" t="s">
        <v>12</v>
      </c>
      <c r="G59" s="241" t="s">
        <v>150</v>
      </c>
      <c r="H59" s="241" t="s">
        <v>9</v>
      </c>
      <c r="I59" s="241" t="s">
        <v>26</v>
      </c>
      <c r="J59" s="241" t="s">
        <v>170</v>
      </c>
      <c r="K59" s="241" t="s">
        <v>149</v>
      </c>
      <c r="L59" s="239">
        <v>240</v>
      </c>
      <c r="M59" s="227">
        <f>233758.99-40000+72000</f>
        <v>265758.99</v>
      </c>
      <c r="N59" s="228">
        <v>0</v>
      </c>
      <c r="O59" s="229">
        <f>350000+72000</f>
        <v>422000</v>
      </c>
      <c r="P59" s="230">
        <v>0</v>
      </c>
      <c r="Q59" s="227">
        <v>420000</v>
      </c>
      <c r="R59" s="228">
        <v>0</v>
      </c>
      <c r="S59" s="227">
        <v>420000</v>
      </c>
      <c r="T59" s="228">
        <v>0</v>
      </c>
    </row>
    <row r="60" spans="1:20" s="135" customFormat="1" ht="55.5">
      <c r="A60" s="134"/>
      <c r="B60" s="262" t="s">
        <v>399</v>
      </c>
      <c r="C60" s="239">
        <v>611</v>
      </c>
      <c r="D60" s="240">
        <v>1</v>
      </c>
      <c r="E60" s="240">
        <v>13</v>
      </c>
      <c r="F60" s="241" t="s">
        <v>12</v>
      </c>
      <c r="G60" s="241" t="s">
        <v>150</v>
      </c>
      <c r="H60" s="241" t="s">
        <v>9</v>
      </c>
      <c r="I60" s="241" t="s">
        <v>26</v>
      </c>
      <c r="J60" s="241" t="s">
        <v>170</v>
      </c>
      <c r="K60" s="241" t="s">
        <v>149</v>
      </c>
      <c r="L60" s="239">
        <v>400</v>
      </c>
      <c r="M60" s="227"/>
      <c r="N60" s="228"/>
      <c r="O60" s="229">
        <f t="shared" si="35"/>
        <v>300000</v>
      </c>
      <c r="P60" s="230">
        <f t="shared" si="35"/>
        <v>0</v>
      </c>
      <c r="Q60" s="227">
        <f t="shared" si="35"/>
        <v>400000</v>
      </c>
      <c r="R60" s="228">
        <f t="shared" si="35"/>
        <v>0</v>
      </c>
      <c r="S60" s="227">
        <f t="shared" si="35"/>
        <v>500000</v>
      </c>
      <c r="T60" s="228">
        <f t="shared" si="35"/>
        <v>0</v>
      </c>
    </row>
    <row r="61" spans="1:20" s="135" customFormat="1" ht="27.75">
      <c r="A61" s="134"/>
      <c r="B61" s="262" t="s">
        <v>400</v>
      </c>
      <c r="C61" s="239">
        <v>611</v>
      </c>
      <c r="D61" s="240">
        <v>1</v>
      </c>
      <c r="E61" s="240">
        <v>13</v>
      </c>
      <c r="F61" s="241" t="s">
        <v>12</v>
      </c>
      <c r="G61" s="241" t="s">
        <v>150</v>
      </c>
      <c r="H61" s="241" t="s">
        <v>9</v>
      </c>
      <c r="I61" s="241" t="s">
        <v>26</v>
      </c>
      <c r="J61" s="241" t="s">
        <v>170</v>
      </c>
      <c r="K61" s="241" t="s">
        <v>149</v>
      </c>
      <c r="L61" s="239">
        <v>410</v>
      </c>
      <c r="M61" s="227"/>
      <c r="N61" s="228"/>
      <c r="O61" s="229">
        <v>300000</v>
      </c>
      <c r="P61" s="230">
        <v>0</v>
      </c>
      <c r="Q61" s="227">
        <v>400000</v>
      </c>
      <c r="R61" s="228">
        <v>0</v>
      </c>
      <c r="S61" s="227">
        <v>500000</v>
      </c>
      <c r="T61" s="228">
        <v>0</v>
      </c>
    </row>
    <row r="62" spans="1:20" s="135" customFormat="1" ht="27.75">
      <c r="A62" s="134"/>
      <c r="B62" s="262" t="s">
        <v>162</v>
      </c>
      <c r="C62" s="239">
        <v>611</v>
      </c>
      <c r="D62" s="240">
        <v>1</v>
      </c>
      <c r="E62" s="240">
        <v>13</v>
      </c>
      <c r="F62" s="241" t="s">
        <v>12</v>
      </c>
      <c r="G62" s="241" t="s">
        <v>150</v>
      </c>
      <c r="H62" s="241" t="s">
        <v>9</v>
      </c>
      <c r="I62" s="241" t="s">
        <v>26</v>
      </c>
      <c r="J62" s="241" t="s">
        <v>170</v>
      </c>
      <c r="K62" s="241" t="s">
        <v>149</v>
      </c>
      <c r="L62" s="239">
        <v>800</v>
      </c>
      <c r="M62" s="227">
        <f>M63+M64</f>
        <v>95400</v>
      </c>
      <c r="N62" s="228">
        <f t="shared" ref="N62" si="36">N63</f>
        <v>0</v>
      </c>
      <c r="O62" s="229">
        <f>O63+O64</f>
        <v>60000</v>
      </c>
      <c r="P62" s="230">
        <f t="shared" ref="P62:T62" si="37">P63+P64</f>
        <v>0</v>
      </c>
      <c r="Q62" s="227">
        <f t="shared" si="37"/>
        <v>60000</v>
      </c>
      <c r="R62" s="228">
        <f t="shared" si="37"/>
        <v>0</v>
      </c>
      <c r="S62" s="227">
        <f t="shared" si="37"/>
        <v>60000</v>
      </c>
      <c r="T62" s="228">
        <f t="shared" si="37"/>
        <v>0</v>
      </c>
    </row>
    <row r="63" spans="1:20" s="135" customFormat="1" ht="55.5">
      <c r="A63" s="134"/>
      <c r="B63" s="262" t="s">
        <v>352</v>
      </c>
      <c r="C63" s="239">
        <v>611</v>
      </c>
      <c r="D63" s="240">
        <v>1</v>
      </c>
      <c r="E63" s="240">
        <v>13</v>
      </c>
      <c r="F63" s="241" t="s">
        <v>12</v>
      </c>
      <c r="G63" s="241" t="s">
        <v>150</v>
      </c>
      <c r="H63" s="241" t="s">
        <v>9</v>
      </c>
      <c r="I63" s="241" t="s">
        <v>26</v>
      </c>
      <c r="J63" s="241" t="s">
        <v>170</v>
      </c>
      <c r="K63" s="241" t="s">
        <v>149</v>
      </c>
      <c r="L63" s="239">
        <v>830</v>
      </c>
      <c r="M63" s="227">
        <v>36900</v>
      </c>
      <c r="N63" s="228">
        <v>0</v>
      </c>
      <c r="O63" s="229">
        <v>30000</v>
      </c>
      <c r="P63" s="230">
        <v>0</v>
      </c>
      <c r="Q63" s="227">
        <v>30000</v>
      </c>
      <c r="R63" s="228">
        <v>0</v>
      </c>
      <c r="S63" s="227">
        <v>30000</v>
      </c>
      <c r="T63" s="228">
        <v>0</v>
      </c>
    </row>
    <row r="64" spans="1:20" s="135" customFormat="1" ht="27.75">
      <c r="A64" s="134"/>
      <c r="B64" s="262" t="s">
        <v>358</v>
      </c>
      <c r="C64" s="239">
        <v>611</v>
      </c>
      <c r="D64" s="240">
        <v>1</v>
      </c>
      <c r="E64" s="240">
        <v>13</v>
      </c>
      <c r="F64" s="241" t="s">
        <v>12</v>
      </c>
      <c r="G64" s="241" t="s">
        <v>150</v>
      </c>
      <c r="H64" s="241" t="s">
        <v>9</v>
      </c>
      <c r="I64" s="241" t="s">
        <v>26</v>
      </c>
      <c r="J64" s="241" t="s">
        <v>170</v>
      </c>
      <c r="K64" s="241" t="s">
        <v>149</v>
      </c>
      <c r="L64" s="239">
        <v>850</v>
      </c>
      <c r="M64" s="227">
        <v>58500</v>
      </c>
      <c r="N64" s="228">
        <v>0</v>
      </c>
      <c r="O64" s="229">
        <v>30000</v>
      </c>
      <c r="P64" s="230">
        <v>0</v>
      </c>
      <c r="Q64" s="227">
        <v>30000</v>
      </c>
      <c r="R64" s="228">
        <v>0</v>
      </c>
      <c r="S64" s="227">
        <v>30000</v>
      </c>
      <c r="T64" s="228">
        <v>0</v>
      </c>
    </row>
    <row r="65" spans="1:20" s="135" customFormat="1" ht="83.25">
      <c r="A65" s="134"/>
      <c r="B65" s="262" t="s">
        <v>167</v>
      </c>
      <c r="C65" s="239">
        <v>611</v>
      </c>
      <c r="D65" s="240">
        <v>1</v>
      </c>
      <c r="E65" s="240">
        <v>13</v>
      </c>
      <c r="F65" s="241" t="s">
        <v>12</v>
      </c>
      <c r="G65" s="241" t="s">
        <v>150</v>
      </c>
      <c r="H65" s="241" t="s">
        <v>9</v>
      </c>
      <c r="I65" s="241" t="s">
        <v>26</v>
      </c>
      <c r="J65" s="241" t="s">
        <v>106</v>
      </c>
      <c r="K65" s="241" t="s">
        <v>149</v>
      </c>
      <c r="L65" s="239"/>
      <c r="M65" s="227">
        <f>M67+M69+M71</f>
        <v>2935666.11</v>
      </c>
      <c r="N65" s="228">
        <v>0</v>
      </c>
      <c r="O65" s="229">
        <f>O67+O69+O71</f>
        <v>2029066.1099999999</v>
      </c>
      <c r="P65" s="230">
        <v>0</v>
      </c>
      <c r="Q65" s="227">
        <f>Q67+Q69+Q71</f>
        <v>2153066.11</v>
      </c>
      <c r="R65" s="228">
        <v>0</v>
      </c>
      <c r="S65" s="227">
        <f>S67+S69+S71</f>
        <v>2210074.11</v>
      </c>
      <c r="T65" s="228">
        <v>0</v>
      </c>
    </row>
    <row r="66" spans="1:20" s="135" customFormat="1" ht="138.75">
      <c r="A66" s="134"/>
      <c r="B66" s="262" t="s">
        <v>154</v>
      </c>
      <c r="C66" s="239">
        <v>611</v>
      </c>
      <c r="D66" s="240">
        <v>1</v>
      </c>
      <c r="E66" s="240">
        <v>13</v>
      </c>
      <c r="F66" s="241" t="s">
        <v>12</v>
      </c>
      <c r="G66" s="241" t="s">
        <v>150</v>
      </c>
      <c r="H66" s="241" t="s">
        <v>9</v>
      </c>
      <c r="I66" s="241" t="s">
        <v>26</v>
      </c>
      <c r="J66" s="241" t="s">
        <v>106</v>
      </c>
      <c r="K66" s="241" t="s">
        <v>149</v>
      </c>
      <c r="L66" s="239">
        <v>100</v>
      </c>
      <c r="M66" s="227">
        <f>M67</f>
        <v>1431305.15</v>
      </c>
      <c r="N66" s="228">
        <v>0</v>
      </c>
      <c r="O66" s="229">
        <f>O67</f>
        <v>1411305.15</v>
      </c>
      <c r="P66" s="230">
        <v>0</v>
      </c>
      <c r="Q66" s="227">
        <f>Q67</f>
        <v>1551305.15</v>
      </c>
      <c r="R66" s="228">
        <v>0</v>
      </c>
      <c r="S66" s="227">
        <f>S67</f>
        <v>1608313.15</v>
      </c>
      <c r="T66" s="228">
        <v>0</v>
      </c>
    </row>
    <row r="67" spans="1:20" s="135" customFormat="1" ht="55.5">
      <c r="A67" s="134"/>
      <c r="B67" s="262" t="s">
        <v>168</v>
      </c>
      <c r="C67" s="239">
        <v>611</v>
      </c>
      <c r="D67" s="240">
        <v>1</v>
      </c>
      <c r="E67" s="240">
        <v>13</v>
      </c>
      <c r="F67" s="241" t="s">
        <v>12</v>
      </c>
      <c r="G67" s="241" t="s">
        <v>150</v>
      </c>
      <c r="H67" s="241" t="s">
        <v>9</v>
      </c>
      <c r="I67" s="241" t="s">
        <v>26</v>
      </c>
      <c r="J67" s="241" t="s">
        <v>106</v>
      </c>
      <c r="K67" s="241" t="s">
        <v>149</v>
      </c>
      <c r="L67" s="239">
        <v>110</v>
      </c>
      <c r="M67" s="227">
        <v>1431305.15</v>
      </c>
      <c r="N67" s="228">
        <v>0</v>
      </c>
      <c r="O67" s="229">
        <f>1431305.15-20000</f>
        <v>1411305.15</v>
      </c>
      <c r="P67" s="230">
        <v>0</v>
      </c>
      <c r="Q67" s="227">
        <f>1431305.15+120000</f>
        <v>1551305.15</v>
      </c>
      <c r="R67" s="228">
        <v>0</v>
      </c>
      <c r="S67" s="227">
        <f>1431305.15+177008</f>
        <v>1608313.15</v>
      </c>
      <c r="T67" s="228">
        <v>0</v>
      </c>
    </row>
    <row r="68" spans="1:20" s="135" customFormat="1" ht="55.5">
      <c r="A68" s="134"/>
      <c r="B68" s="262" t="s">
        <v>157</v>
      </c>
      <c r="C68" s="239">
        <v>611</v>
      </c>
      <c r="D68" s="240">
        <v>1</v>
      </c>
      <c r="E68" s="240">
        <v>13</v>
      </c>
      <c r="F68" s="241" t="s">
        <v>12</v>
      </c>
      <c r="G68" s="241" t="s">
        <v>150</v>
      </c>
      <c r="H68" s="241" t="s">
        <v>9</v>
      </c>
      <c r="I68" s="241" t="s">
        <v>26</v>
      </c>
      <c r="J68" s="241" t="s">
        <v>106</v>
      </c>
      <c r="K68" s="241" t="s">
        <v>149</v>
      </c>
      <c r="L68" s="239">
        <v>200</v>
      </c>
      <c r="M68" s="227">
        <f t="shared" ref="M68:T68" si="38">M69</f>
        <v>1467360.96</v>
      </c>
      <c r="N68" s="228">
        <f t="shared" si="38"/>
        <v>0</v>
      </c>
      <c r="O68" s="229">
        <f t="shared" si="38"/>
        <v>597760.96</v>
      </c>
      <c r="P68" s="230">
        <f t="shared" si="38"/>
        <v>0</v>
      </c>
      <c r="Q68" s="227">
        <f t="shared" si="38"/>
        <v>597760.96</v>
      </c>
      <c r="R68" s="228">
        <f t="shared" si="38"/>
        <v>0</v>
      </c>
      <c r="S68" s="227">
        <f t="shared" si="38"/>
        <v>597760.96</v>
      </c>
      <c r="T68" s="228">
        <f t="shared" si="38"/>
        <v>0</v>
      </c>
    </row>
    <row r="69" spans="1:20" s="135" customFormat="1" ht="83.25">
      <c r="A69" s="134"/>
      <c r="B69" s="262" t="s">
        <v>158</v>
      </c>
      <c r="C69" s="239">
        <v>611</v>
      </c>
      <c r="D69" s="240">
        <v>1</v>
      </c>
      <c r="E69" s="240">
        <v>13</v>
      </c>
      <c r="F69" s="241" t="s">
        <v>12</v>
      </c>
      <c r="G69" s="241" t="s">
        <v>150</v>
      </c>
      <c r="H69" s="241" t="s">
        <v>9</v>
      </c>
      <c r="I69" s="241" t="s">
        <v>26</v>
      </c>
      <c r="J69" s="241" t="s">
        <v>106</v>
      </c>
      <c r="K69" s="241" t="s">
        <v>149</v>
      </c>
      <c r="L69" s="239">
        <v>240</v>
      </c>
      <c r="M69" s="227">
        <f>1472760.96-5400</f>
        <v>1467360.96</v>
      </c>
      <c r="N69" s="228">
        <v>0</v>
      </c>
      <c r="O69" s="229">
        <v>597760.96</v>
      </c>
      <c r="P69" s="230">
        <v>0</v>
      </c>
      <c r="Q69" s="227">
        <f>597760.96</f>
        <v>597760.96</v>
      </c>
      <c r="R69" s="228">
        <v>0</v>
      </c>
      <c r="S69" s="227">
        <v>597760.96</v>
      </c>
      <c r="T69" s="228">
        <v>0</v>
      </c>
    </row>
    <row r="70" spans="1:20" s="135" customFormat="1" ht="27.75">
      <c r="A70" s="134"/>
      <c r="B70" s="262" t="s">
        <v>162</v>
      </c>
      <c r="C70" s="239">
        <v>611</v>
      </c>
      <c r="D70" s="240">
        <v>1</v>
      </c>
      <c r="E70" s="240">
        <v>13</v>
      </c>
      <c r="F70" s="241" t="s">
        <v>12</v>
      </c>
      <c r="G70" s="241" t="s">
        <v>150</v>
      </c>
      <c r="H70" s="241" t="s">
        <v>9</v>
      </c>
      <c r="I70" s="241" t="s">
        <v>26</v>
      </c>
      <c r="J70" s="241" t="s">
        <v>106</v>
      </c>
      <c r="K70" s="241" t="s">
        <v>149</v>
      </c>
      <c r="L70" s="239">
        <v>800</v>
      </c>
      <c r="M70" s="227">
        <f t="shared" ref="M70:T70" si="39">M71</f>
        <v>37000</v>
      </c>
      <c r="N70" s="228">
        <f t="shared" si="39"/>
        <v>0</v>
      </c>
      <c r="O70" s="229">
        <f t="shared" si="39"/>
        <v>20000</v>
      </c>
      <c r="P70" s="230">
        <f t="shared" si="39"/>
        <v>0</v>
      </c>
      <c r="Q70" s="227">
        <f t="shared" si="39"/>
        <v>4000</v>
      </c>
      <c r="R70" s="228">
        <f t="shared" si="39"/>
        <v>0</v>
      </c>
      <c r="S70" s="227">
        <f t="shared" si="39"/>
        <v>4000</v>
      </c>
      <c r="T70" s="228">
        <f t="shared" si="39"/>
        <v>0</v>
      </c>
    </row>
    <row r="71" spans="1:20" s="135" customFormat="1" ht="27.75">
      <c r="A71" s="134"/>
      <c r="B71" s="262" t="s">
        <v>358</v>
      </c>
      <c r="C71" s="239">
        <v>611</v>
      </c>
      <c r="D71" s="240">
        <v>1</v>
      </c>
      <c r="E71" s="240">
        <v>13</v>
      </c>
      <c r="F71" s="241" t="s">
        <v>12</v>
      </c>
      <c r="G71" s="241" t="s">
        <v>150</v>
      </c>
      <c r="H71" s="241" t="s">
        <v>9</v>
      </c>
      <c r="I71" s="241" t="s">
        <v>26</v>
      </c>
      <c r="J71" s="241" t="s">
        <v>106</v>
      </c>
      <c r="K71" s="241" t="s">
        <v>149</v>
      </c>
      <c r="L71" s="239">
        <v>850</v>
      </c>
      <c r="M71" s="227">
        <v>37000</v>
      </c>
      <c r="N71" s="228">
        <v>0</v>
      </c>
      <c r="O71" s="229">
        <v>20000</v>
      </c>
      <c r="P71" s="230">
        <v>0</v>
      </c>
      <c r="Q71" s="227">
        <v>4000</v>
      </c>
      <c r="R71" s="228">
        <v>0</v>
      </c>
      <c r="S71" s="227">
        <v>4000</v>
      </c>
      <c r="T71" s="228">
        <v>0</v>
      </c>
    </row>
    <row r="72" spans="1:20" s="135" customFormat="1" ht="55.5">
      <c r="A72" s="134"/>
      <c r="B72" s="262" t="s">
        <v>172</v>
      </c>
      <c r="C72" s="239">
        <v>611</v>
      </c>
      <c r="D72" s="240">
        <v>1</v>
      </c>
      <c r="E72" s="240">
        <v>13</v>
      </c>
      <c r="F72" s="241" t="s">
        <v>12</v>
      </c>
      <c r="G72" s="241" t="s">
        <v>150</v>
      </c>
      <c r="H72" s="241" t="s">
        <v>9</v>
      </c>
      <c r="I72" s="241" t="s">
        <v>26</v>
      </c>
      <c r="J72" s="241" t="s">
        <v>173</v>
      </c>
      <c r="K72" s="241" t="s">
        <v>149</v>
      </c>
      <c r="L72" s="239"/>
      <c r="M72" s="227">
        <f t="shared" ref="M72:T72" si="40">M73</f>
        <v>15000</v>
      </c>
      <c r="N72" s="228">
        <f t="shared" si="40"/>
        <v>0</v>
      </c>
      <c r="O72" s="229">
        <f t="shared" si="40"/>
        <v>20000</v>
      </c>
      <c r="P72" s="230">
        <f t="shared" si="40"/>
        <v>0</v>
      </c>
      <c r="Q72" s="227">
        <f t="shared" si="40"/>
        <v>15000</v>
      </c>
      <c r="R72" s="228">
        <f t="shared" si="40"/>
        <v>0</v>
      </c>
      <c r="S72" s="227">
        <f t="shared" si="40"/>
        <v>15000</v>
      </c>
      <c r="T72" s="228">
        <f t="shared" si="40"/>
        <v>0</v>
      </c>
    </row>
    <row r="73" spans="1:20" s="135" customFormat="1" ht="83.25">
      <c r="A73" s="134"/>
      <c r="B73" s="262" t="s">
        <v>158</v>
      </c>
      <c r="C73" s="239">
        <v>611</v>
      </c>
      <c r="D73" s="240">
        <v>1</v>
      </c>
      <c r="E73" s="240">
        <v>13</v>
      </c>
      <c r="F73" s="241" t="s">
        <v>12</v>
      </c>
      <c r="G73" s="241" t="s">
        <v>150</v>
      </c>
      <c r="H73" s="241" t="s">
        <v>9</v>
      </c>
      <c r="I73" s="241" t="s">
        <v>26</v>
      </c>
      <c r="J73" s="241" t="s">
        <v>173</v>
      </c>
      <c r="K73" s="241" t="s">
        <v>149</v>
      </c>
      <c r="L73" s="239">
        <v>200</v>
      </c>
      <c r="M73" s="227">
        <f>M74</f>
        <v>15000</v>
      </c>
      <c r="N73" s="228">
        <v>0</v>
      </c>
      <c r="O73" s="229">
        <f>O74</f>
        <v>20000</v>
      </c>
      <c r="P73" s="230">
        <v>0</v>
      </c>
      <c r="Q73" s="227">
        <f>Q74</f>
        <v>15000</v>
      </c>
      <c r="R73" s="228">
        <v>0</v>
      </c>
      <c r="S73" s="227">
        <f>S74</f>
        <v>15000</v>
      </c>
      <c r="T73" s="228">
        <v>0</v>
      </c>
    </row>
    <row r="74" spans="1:20" s="135" customFormat="1" ht="83.25">
      <c r="A74" s="134"/>
      <c r="B74" s="262" t="s">
        <v>174</v>
      </c>
      <c r="C74" s="239">
        <v>611</v>
      </c>
      <c r="D74" s="240">
        <v>1</v>
      </c>
      <c r="E74" s="240">
        <v>13</v>
      </c>
      <c r="F74" s="241" t="s">
        <v>12</v>
      </c>
      <c r="G74" s="241" t="s">
        <v>150</v>
      </c>
      <c r="H74" s="241" t="s">
        <v>9</v>
      </c>
      <c r="I74" s="241" t="s">
        <v>26</v>
      </c>
      <c r="J74" s="241" t="s">
        <v>173</v>
      </c>
      <c r="K74" s="241" t="s">
        <v>149</v>
      </c>
      <c r="L74" s="239">
        <v>240</v>
      </c>
      <c r="M74" s="227">
        <v>15000</v>
      </c>
      <c r="N74" s="228">
        <v>0</v>
      </c>
      <c r="O74" s="229">
        <v>20000</v>
      </c>
      <c r="P74" s="230">
        <v>0</v>
      </c>
      <c r="Q74" s="227">
        <v>15000</v>
      </c>
      <c r="R74" s="228">
        <v>0</v>
      </c>
      <c r="S74" s="227">
        <v>15000</v>
      </c>
      <c r="T74" s="228">
        <v>0</v>
      </c>
    </row>
    <row r="75" spans="1:20" s="135" customFormat="1" ht="83.25" hidden="1">
      <c r="A75" s="134"/>
      <c r="B75" s="262" t="s">
        <v>356</v>
      </c>
      <c r="C75" s="239">
        <v>611</v>
      </c>
      <c r="D75" s="240">
        <v>1</v>
      </c>
      <c r="E75" s="240">
        <v>13</v>
      </c>
      <c r="F75" s="241" t="s">
        <v>12</v>
      </c>
      <c r="G75" s="241" t="s">
        <v>46</v>
      </c>
      <c r="H75" s="241" t="s">
        <v>9</v>
      </c>
      <c r="I75" s="241"/>
      <c r="J75" s="241"/>
      <c r="K75" s="241"/>
      <c r="L75" s="239"/>
      <c r="M75" s="227">
        <f t="shared" ref="M75:T76" si="41">M76</f>
        <v>7800</v>
      </c>
      <c r="N75" s="228">
        <f t="shared" si="41"/>
        <v>0</v>
      </c>
      <c r="O75" s="229">
        <f t="shared" si="41"/>
        <v>0</v>
      </c>
      <c r="P75" s="230">
        <f t="shared" si="41"/>
        <v>0</v>
      </c>
      <c r="Q75" s="227">
        <f t="shared" si="41"/>
        <v>0</v>
      </c>
      <c r="R75" s="228">
        <f t="shared" si="41"/>
        <v>0</v>
      </c>
      <c r="S75" s="227">
        <f t="shared" si="41"/>
        <v>0</v>
      </c>
      <c r="T75" s="228">
        <f t="shared" si="41"/>
        <v>0</v>
      </c>
    </row>
    <row r="76" spans="1:20" s="135" customFormat="1" ht="83.25" hidden="1">
      <c r="A76" s="134"/>
      <c r="B76" s="262" t="s">
        <v>357</v>
      </c>
      <c r="C76" s="239">
        <v>611</v>
      </c>
      <c r="D76" s="240">
        <v>1</v>
      </c>
      <c r="E76" s="240">
        <v>13</v>
      </c>
      <c r="F76" s="241" t="s">
        <v>12</v>
      </c>
      <c r="G76" s="241" t="s">
        <v>46</v>
      </c>
      <c r="H76" s="241" t="s">
        <v>9</v>
      </c>
      <c r="I76" s="241" t="s">
        <v>5</v>
      </c>
      <c r="J76" s="241" t="s">
        <v>170</v>
      </c>
      <c r="K76" s="241" t="s">
        <v>149</v>
      </c>
      <c r="L76" s="239"/>
      <c r="M76" s="227">
        <f t="shared" si="41"/>
        <v>7800</v>
      </c>
      <c r="N76" s="228">
        <f t="shared" si="41"/>
        <v>0</v>
      </c>
      <c r="O76" s="229">
        <f t="shared" si="41"/>
        <v>0</v>
      </c>
      <c r="P76" s="230">
        <f t="shared" si="41"/>
        <v>0</v>
      </c>
      <c r="Q76" s="227">
        <f t="shared" si="41"/>
        <v>0</v>
      </c>
      <c r="R76" s="228">
        <f t="shared" si="41"/>
        <v>0</v>
      </c>
      <c r="S76" s="227">
        <f t="shared" si="41"/>
        <v>0</v>
      </c>
      <c r="T76" s="228">
        <f t="shared" si="41"/>
        <v>0</v>
      </c>
    </row>
    <row r="77" spans="1:20" s="135" customFormat="1" ht="55.5" hidden="1">
      <c r="A77" s="134"/>
      <c r="B77" s="262" t="s">
        <v>157</v>
      </c>
      <c r="C77" s="239">
        <v>611</v>
      </c>
      <c r="D77" s="240">
        <v>1</v>
      </c>
      <c r="E77" s="240">
        <v>13</v>
      </c>
      <c r="F77" s="241" t="s">
        <v>12</v>
      </c>
      <c r="G77" s="241" t="s">
        <v>46</v>
      </c>
      <c r="H77" s="241" t="s">
        <v>9</v>
      </c>
      <c r="I77" s="241" t="s">
        <v>5</v>
      </c>
      <c r="J77" s="241" t="s">
        <v>170</v>
      </c>
      <c r="K77" s="241" t="s">
        <v>149</v>
      </c>
      <c r="L77" s="239">
        <v>200</v>
      </c>
      <c r="M77" s="227">
        <f>M78</f>
        <v>7800</v>
      </c>
      <c r="N77" s="228">
        <v>0</v>
      </c>
      <c r="O77" s="229">
        <f>O78</f>
        <v>0</v>
      </c>
      <c r="P77" s="230">
        <v>0</v>
      </c>
      <c r="Q77" s="227">
        <f>Q78</f>
        <v>0</v>
      </c>
      <c r="R77" s="228">
        <v>0</v>
      </c>
      <c r="S77" s="227">
        <f>S78</f>
        <v>0</v>
      </c>
      <c r="T77" s="228">
        <v>0</v>
      </c>
    </row>
    <row r="78" spans="1:20" s="135" customFormat="1" ht="83.25" hidden="1">
      <c r="A78" s="134"/>
      <c r="B78" s="262" t="s">
        <v>174</v>
      </c>
      <c r="C78" s="239">
        <v>611</v>
      </c>
      <c r="D78" s="240">
        <v>1</v>
      </c>
      <c r="E78" s="240">
        <v>13</v>
      </c>
      <c r="F78" s="241" t="s">
        <v>12</v>
      </c>
      <c r="G78" s="241" t="s">
        <v>46</v>
      </c>
      <c r="H78" s="241" t="s">
        <v>9</v>
      </c>
      <c r="I78" s="241" t="s">
        <v>5</v>
      </c>
      <c r="J78" s="241" t="s">
        <v>170</v>
      </c>
      <c r="K78" s="241" t="s">
        <v>149</v>
      </c>
      <c r="L78" s="239">
        <v>240</v>
      </c>
      <c r="M78" s="227">
        <v>7800</v>
      </c>
      <c r="N78" s="228">
        <v>0</v>
      </c>
      <c r="O78" s="229">
        <v>0</v>
      </c>
      <c r="P78" s="230">
        <v>0</v>
      </c>
      <c r="Q78" s="227">
        <v>0</v>
      </c>
      <c r="R78" s="228">
        <v>0</v>
      </c>
      <c r="S78" s="227">
        <v>0</v>
      </c>
      <c r="T78" s="228">
        <v>0</v>
      </c>
    </row>
    <row r="79" spans="1:20" s="145" customFormat="1" ht="27.75">
      <c r="A79" s="144"/>
      <c r="B79" s="263" t="s">
        <v>126</v>
      </c>
      <c r="C79" s="242">
        <v>611</v>
      </c>
      <c r="D79" s="243">
        <v>2</v>
      </c>
      <c r="E79" s="243">
        <v>0</v>
      </c>
      <c r="F79" s="244"/>
      <c r="G79" s="244"/>
      <c r="H79" s="244"/>
      <c r="I79" s="244"/>
      <c r="J79" s="244"/>
      <c r="K79" s="244"/>
      <c r="L79" s="242"/>
      <c r="M79" s="231">
        <f t="shared" ref="M79:T79" si="42">M80</f>
        <v>177008</v>
      </c>
      <c r="N79" s="232">
        <f t="shared" si="42"/>
        <v>177008</v>
      </c>
      <c r="O79" s="231">
        <f t="shared" si="42"/>
        <v>197359</v>
      </c>
      <c r="P79" s="232">
        <f t="shared" si="42"/>
        <v>197359</v>
      </c>
      <c r="Q79" s="231">
        <f t="shared" si="42"/>
        <v>199546</v>
      </c>
      <c r="R79" s="232">
        <f t="shared" si="42"/>
        <v>199546</v>
      </c>
      <c r="S79" s="231">
        <f t="shared" si="42"/>
        <v>206809</v>
      </c>
      <c r="T79" s="232">
        <f t="shared" si="42"/>
        <v>206809</v>
      </c>
    </row>
    <row r="80" spans="1:20" s="137" customFormat="1" ht="27.75">
      <c r="A80" s="134"/>
      <c r="B80" s="262" t="s">
        <v>127</v>
      </c>
      <c r="C80" s="239">
        <v>611</v>
      </c>
      <c r="D80" s="240">
        <v>2</v>
      </c>
      <c r="E80" s="240">
        <v>3</v>
      </c>
      <c r="F80" s="241"/>
      <c r="G80" s="241"/>
      <c r="H80" s="241"/>
      <c r="I80" s="241"/>
      <c r="J80" s="241"/>
      <c r="K80" s="241"/>
      <c r="L80" s="239"/>
      <c r="M80" s="227">
        <f>M81</f>
        <v>177008</v>
      </c>
      <c r="N80" s="228">
        <f t="shared" ref="N80:T81" si="43">N81</f>
        <v>177008</v>
      </c>
      <c r="O80" s="229">
        <f>O81</f>
        <v>197359</v>
      </c>
      <c r="P80" s="230">
        <f t="shared" si="43"/>
        <v>197359</v>
      </c>
      <c r="Q80" s="227">
        <f>Q81</f>
        <v>199546</v>
      </c>
      <c r="R80" s="228">
        <f t="shared" si="43"/>
        <v>199546</v>
      </c>
      <c r="S80" s="227">
        <f>S81</f>
        <v>206809</v>
      </c>
      <c r="T80" s="228">
        <f t="shared" si="43"/>
        <v>206809</v>
      </c>
    </row>
    <row r="81" spans="1:20" s="135" customFormat="1" ht="166.5">
      <c r="A81" s="134"/>
      <c r="B81" s="262" t="s">
        <v>256</v>
      </c>
      <c r="C81" s="239">
        <v>611</v>
      </c>
      <c r="D81" s="240">
        <v>2</v>
      </c>
      <c r="E81" s="240">
        <v>3</v>
      </c>
      <c r="F81" s="241" t="s">
        <v>12</v>
      </c>
      <c r="G81" s="241" t="s">
        <v>149</v>
      </c>
      <c r="H81" s="241" t="s">
        <v>48</v>
      </c>
      <c r="I81" s="241" t="s">
        <v>149</v>
      </c>
      <c r="J81" s="241" t="s">
        <v>32</v>
      </c>
      <c r="K81" s="241" t="s">
        <v>149</v>
      </c>
      <c r="L81" s="239"/>
      <c r="M81" s="227">
        <f>M82</f>
        <v>177008</v>
      </c>
      <c r="N81" s="228">
        <f t="shared" si="43"/>
        <v>177008</v>
      </c>
      <c r="O81" s="229">
        <f>O82</f>
        <v>197359</v>
      </c>
      <c r="P81" s="230">
        <f t="shared" si="43"/>
        <v>197359</v>
      </c>
      <c r="Q81" s="227">
        <f>Q82</f>
        <v>199546</v>
      </c>
      <c r="R81" s="228">
        <f t="shared" si="43"/>
        <v>199546</v>
      </c>
      <c r="S81" s="227">
        <f>S82</f>
        <v>206809</v>
      </c>
      <c r="T81" s="228">
        <f t="shared" si="43"/>
        <v>206809</v>
      </c>
    </row>
    <row r="82" spans="1:20" s="135" customFormat="1" ht="111">
      <c r="A82" s="134"/>
      <c r="B82" s="262" t="s">
        <v>259</v>
      </c>
      <c r="C82" s="239">
        <v>611</v>
      </c>
      <c r="D82" s="240">
        <v>2</v>
      </c>
      <c r="E82" s="240">
        <v>3</v>
      </c>
      <c r="F82" s="241" t="s">
        <v>12</v>
      </c>
      <c r="G82" s="241" t="s">
        <v>150</v>
      </c>
      <c r="H82" s="241" t="s">
        <v>48</v>
      </c>
      <c r="I82" s="241" t="s">
        <v>149</v>
      </c>
      <c r="J82" s="241" t="s">
        <v>32</v>
      </c>
      <c r="K82" s="241" t="s">
        <v>149</v>
      </c>
      <c r="L82" s="239"/>
      <c r="M82" s="227">
        <f t="shared" ref="M82:N82" si="44">M84</f>
        <v>177008</v>
      </c>
      <c r="N82" s="228">
        <f t="shared" si="44"/>
        <v>177008</v>
      </c>
      <c r="O82" s="229">
        <f t="shared" ref="O82:P82" si="45">O84</f>
        <v>197359</v>
      </c>
      <c r="P82" s="230">
        <f t="shared" si="45"/>
        <v>197359</v>
      </c>
      <c r="Q82" s="227">
        <f t="shared" ref="Q82:R82" si="46">Q84</f>
        <v>199546</v>
      </c>
      <c r="R82" s="228">
        <f t="shared" si="46"/>
        <v>199546</v>
      </c>
      <c r="S82" s="227">
        <f t="shared" ref="S82:T82" si="47">S84</f>
        <v>206809</v>
      </c>
      <c r="T82" s="228">
        <f t="shared" si="47"/>
        <v>206809</v>
      </c>
    </row>
    <row r="83" spans="1:20" s="135" customFormat="1" ht="83.25">
      <c r="A83" s="134"/>
      <c r="B83" s="262" t="s">
        <v>151</v>
      </c>
      <c r="C83" s="239">
        <v>611</v>
      </c>
      <c r="D83" s="240">
        <v>2</v>
      </c>
      <c r="E83" s="240">
        <v>3</v>
      </c>
      <c r="F83" s="241" t="s">
        <v>12</v>
      </c>
      <c r="G83" s="241" t="s">
        <v>150</v>
      </c>
      <c r="H83" s="241" t="s">
        <v>9</v>
      </c>
      <c r="I83" s="241" t="s">
        <v>149</v>
      </c>
      <c r="J83" s="241" t="s">
        <v>32</v>
      </c>
      <c r="K83" s="241" t="s">
        <v>149</v>
      </c>
      <c r="L83" s="239"/>
      <c r="M83" s="227">
        <f t="shared" ref="M83:T85" si="48">M84</f>
        <v>177008</v>
      </c>
      <c r="N83" s="228">
        <f t="shared" si="48"/>
        <v>177008</v>
      </c>
      <c r="O83" s="229">
        <f t="shared" si="48"/>
        <v>197359</v>
      </c>
      <c r="P83" s="230">
        <f t="shared" si="48"/>
        <v>197359</v>
      </c>
      <c r="Q83" s="227">
        <f t="shared" si="48"/>
        <v>199546</v>
      </c>
      <c r="R83" s="228">
        <f t="shared" si="48"/>
        <v>199546</v>
      </c>
      <c r="S83" s="227">
        <f t="shared" si="48"/>
        <v>206809</v>
      </c>
      <c r="T83" s="228">
        <f t="shared" si="48"/>
        <v>206809</v>
      </c>
    </row>
    <row r="84" spans="1:20" s="135" customFormat="1" ht="138.75">
      <c r="A84" s="134"/>
      <c r="B84" s="262" t="s">
        <v>175</v>
      </c>
      <c r="C84" s="239">
        <v>611</v>
      </c>
      <c r="D84" s="240">
        <v>2</v>
      </c>
      <c r="E84" s="240">
        <v>3</v>
      </c>
      <c r="F84" s="241" t="s">
        <v>12</v>
      </c>
      <c r="G84" s="241" t="s">
        <v>150</v>
      </c>
      <c r="H84" s="241" t="s">
        <v>9</v>
      </c>
      <c r="I84" s="241" t="s">
        <v>150</v>
      </c>
      <c r="J84" s="241" t="s">
        <v>176</v>
      </c>
      <c r="K84" s="241" t="s">
        <v>26</v>
      </c>
      <c r="L84" s="239"/>
      <c r="M84" s="227">
        <f t="shared" si="48"/>
        <v>177008</v>
      </c>
      <c r="N84" s="228">
        <f t="shared" si="48"/>
        <v>177008</v>
      </c>
      <c r="O84" s="229">
        <f t="shared" si="48"/>
        <v>197359</v>
      </c>
      <c r="P84" s="230">
        <f t="shared" si="48"/>
        <v>197359</v>
      </c>
      <c r="Q84" s="227">
        <f t="shared" si="48"/>
        <v>199546</v>
      </c>
      <c r="R84" s="228">
        <f t="shared" si="48"/>
        <v>199546</v>
      </c>
      <c r="S84" s="227">
        <f t="shared" si="48"/>
        <v>206809</v>
      </c>
      <c r="T84" s="228">
        <f t="shared" si="48"/>
        <v>206809</v>
      </c>
    </row>
    <row r="85" spans="1:20" s="135" customFormat="1" ht="138.75">
      <c r="A85" s="134"/>
      <c r="B85" s="262" t="s">
        <v>154</v>
      </c>
      <c r="C85" s="239">
        <v>611</v>
      </c>
      <c r="D85" s="240">
        <v>2</v>
      </c>
      <c r="E85" s="240">
        <v>3</v>
      </c>
      <c r="F85" s="241" t="s">
        <v>12</v>
      </c>
      <c r="G85" s="241" t="s">
        <v>150</v>
      </c>
      <c r="H85" s="241" t="s">
        <v>9</v>
      </c>
      <c r="I85" s="241" t="s">
        <v>150</v>
      </c>
      <c r="J85" s="241" t="s">
        <v>176</v>
      </c>
      <c r="K85" s="241" t="s">
        <v>26</v>
      </c>
      <c r="L85" s="239">
        <v>100</v>
      </c>
      <c r="M85" s="227">
        <f t="shared" si="48"/>
        <v>177008</v>
      </c>
      <c r="N85" s="228">
        <f t="shared" si="48"/>
        <v>177008</v>
      </c>
      <c r="O85" s="229">
        <f t="shared" si="48"/>
        <v>197359</v>
      </c>
      <c r="P85" s="230">
        <f t="shared" si="48"/>
        <v>197359</v>
      </c>
      <c r="Q85" s="227">
        <f t="shared" si="48"/>
        <v>199546</v>
      </c>
      <c r="R85" s="228">
        <f t="shared" si="48"/>
        <v>199546</v>
      </c>
      <c r="S85" s="227">
        <f t="shared" si="48"/>
        <v>206809</v>
      </c>
      <c r="T85" s="228">
        <f t="shared" si="48"/>
        <v>206809</v>
      </c>
    </row>
    <row r="86" spans="1:20" s="135" customFormat="1" ht="55.5">
      <c r="A86" s="134"/>
      <c r="B86" s="262" t="s">
        <v>155</v>
      </c>
      <c r="C86" s="239">
        <v>611</v>
      </c>
      <c r="D86" s="240">
        <v>2</v>
      </c>
      <c r="E86" s="240">
        <v>3</v>
      </c>
      <c r="F86" s="241" t="s">
        <v>12</v>
      </c>
      <c r="G86" s="241" t="s">
        <v>150</v>
      </c>
      <c r="H86" s="241" t="s">
        <v>9</v>
      </c>
      <c r="I86" s="241" t="s">
        <v>150</v>
      </c>
      <c r="J86" s="241" t="s">
        <v>176</v>
      </c>
      <c r="K86" s="241" t="s">
        <v>26</v>
      </c>
      <c r="L86" s="239">
        <v>120</v>
      </c>
      <c r="M86" s="227">
        <v>177008</v>
      </c>
      <c r="N86" s="227">
        <v>177008</v>
      </c>
      <c r="O86" s="229">
        <f>'2. Доходы '!K73</f>
        <v>197359</v>
      </c>
      <c r="P86" s="229">
        <f>O86</f>
        <v>197359</v>
      </c>
      <c r="Q86" s="227">
        <f>'2. Доходы '!L73</f>
        <v>199546</v>
      </c>
      <c r="R86" s="227">
        <f>Q86</f>
        <v>199546</v>
      </c>
      <c r="S86" s="227">
        <f>'2. Доходы '!M73</f>
        <v>206809</v>
      </c>
      <c r="T86" s="227">
        <f>S86</f>
        <v>206809</v>
      </c>
    </row>
    <row r="87" spans="1:20" s="145" customFormat="1" ht="55.5">
      <c r="A87" s="144"/>
      <c r="B87" s="263" t="s">
        <v>177</v>
      </c>
      <c r="C87" s="242">
        <v>611</v>
      </c>
      <c r="D87" s="243">
        <v>3</v>
      </c>
      <c r="E87" s="243"/>
      <c r="F87" s="244"/>
      <c r="G87" s="244"/>
      <c r="H87" s="244"/>
      <c r="I87" s="244"/>
      <c r="J87" s="244"/>
      <c r="K87" s="244"/>
      <c r="L87" s="242"/>
      <c r="M87" s="231">
        <f>M88</f>
        <v>1488077.19</v>
      </c>
      <c r="N87" s="232">
        <f>N88</f>
        <v>579000</v>
      </c>
      <c r="O87" s="231">
        <f>O88</f>
        <v>500000</v>
      </c>
      <c r="P87" s="232">
        <f>P95</f>
        <v>0</v>
      </c>
      <c r="Q87" s="231">
        <f>Q88</f>
        <v>500000</v>
      </c>
      <c r="R87" s="232">
        <f>R95</f>
        <v>0</v>
      </c>
      <c r="S87" s="231">
        <f>S88</f>
        <v>500000</v>
      </c>
      <c r="T87" s="232">
        <f>T95</f>
        <v>0</v>
      </c>
    </row>
    <row r="88" spans="1:20" s="136" customFormat="1" ht="83.25">
      <c r="A88" s="134"/>
      <c r="B88" s="262" t="s">
        <v>129</v>
      </c>
      <c r="C88" s="239">
        <v>611</v>
      </c>
      <c r="D88" s="240">
        <v>3</v>
      </c>
      <c r="E88" s="240">
        <v>9</v>
      </c>
      <c r="F88" s="241"/>
      <c r="G88" s="241"/>
      <c r="H88" s="241"/>
      <c r="I88" s="241"/>
      <c r="J88" s="241"/>
      <c r="K88" s="241"/>
      <c r="L88" s="239"/>
      <c r="M88" s="227">
        <f>M89+M95</f>
        <v>1488077.19</v>
      </c>
      <c r="N88" s="228">
        <f>N89+N95</f>
        <v>579000</v>
      </c>
      <c r="O88" s="229">
        <f>O89+O95</f>
        <v>500000</v>
      </c>
      <c r="P88" s="230">
        <f t="shared" ref="M88:T89" si="49">P89</f>
        <v>0</v>
      </c>
      <c r="Q88" s="227">
        <f>Q89+Q95</f>
        <v>500000</v>
      </c>
      <c r="R88" s="228">
        <f t="shared" si="49"/>
        <v>0</v>
      </c>
      <c r="S88" s="227">
        <f>S89+S95</f>
        <v>500000</v>
      </c>
      <c r="T88" s="228">
        <f t="shared" si="49"/>
        <v>0</v>
      </c>
    </row>
    <row r="89" spans="1:20" s="135" customFormat="1" ht="166.5">
      <c r="A89" s="134"/>
      <c r="B89" s="262" t="s">
        <v>256</v>
      </c>
      <c r="C89" s="239">
        <v>611</v>
      </c>
      <c r="D89" s="240">
        <v>3</v>
      </c>
      <c r="E89" s="240">
        <v>9</v>
      </c>
      <c r="F89" s="241" t="s">
        <v>12</v>
      </c>
      <c r="G89" s="241" t="s">
        <v>149</v>
      </c>
      <c r="H89" s="241" t="s">
        <v>48</v>
      </c>
      <c r="I89" s="241" t="s">
        <v>149</v>
      </c>
      <c r="J89" s="241" t="s">
        <v>32</v>
      </c>
      <c r="K89" s="241" t="s">
        <v>149</v>
      </c>
      <c r="L89" s="239"/>
      <c r="M89" s="227">
        <f t="shared" si="49"/>
        <v>909077.19</v>
      </c>
      <c r="N89" s="228">
        <f t="shared" si="49"/>
        <v>0</v>
      </c>
      <c r="O89" s="229">
        <f t="shared" si="49"/>
        <v>500000</v>
      </c>
      <c r="P89" s="230">
        <f t="shared" si="49"/>
        <v>0</v>
      </c>
      <c r="Q89" s="227">
        <f t="shared" si="49"/>
        <v>500000</v>
      </c>
      <c r="R89" s="228">
        <f t="shared" si="49"/>
        <v>0</v>
      </c>
      <c r="S89" s="227">
        <f t="shared" si="49"/>
        <v>500000</v>
      </c>
      <c r="T89" s="228">
        <f t="shared" si="49"/>
        <v>0</v>
      </c>
    </row>
    <row r="90" spans="1:20" s="135" customFormat="1" ht="194.25">
      <c r="A90" s="134"/>
      <c r="B90" s="262" t="s">
        <v>394</v>
      </c>
      <c r="C90" s="239">
        <v>611</v>
      </c>
      <c r="D90" s="240">
        <v>3</v>
      </c>
      <c r="E90" s="240">
        <v>9</v>
      </c>
      <c r="F90" s="241" t="s">
        <v>12</v>
      </c>
      <c r="G90" s="543" t="s">
        <v>392</v>
      </c>
      <c r="H90" s="241" t="s">
        <v>48</v>
      </c>
      <c r="I90" s="241" t="s">
        <v>149</v>
      </c>
      <c r="J90" s="241" t="s">
        <v>32</v>
      </c>
      <c r="K90" s="241" t="s">
        <v>149</v>
      </c>
      <c r="L90" s="239"/>
      <c r="M90" s="227">
        <f t="shared" ref="M90" si="50">M92</f>
        <v>909077.19</v>
      </c>
      <c r="N90" s="228">
        <f>N91</f>
        <v>0</v>
      </c>
      <c r="O90" s="229">
        <f t="shared" ref="O90:P90" si="51">O92</f>
        <v>500000</v>
      </c>
      <c r="P90" s="230">
        <f t="shared" si="51"/>
        <v>0</v>
      </c>
      <c r="Q90" s="227">
        <f t="shared" ref="Q90:R90" si="52">Q92</f>
        <v>500000</v>
      </c>
      <c r="R90" s="228">
        <f t="shared" si="52"/>
        <v>0</v>
      </c>
      <c r="S90" s="227">
        <f t="shared" ref="S90:T90" si="53">S92</f>
        <v>500000</v>
      </c>
      <c r="T90" s="228">
        <f t="shared" si="53"/>
        <v>0</v>
      </c>
    </row>
    <row r="91" spans="1:20" s="135" customFormat="1" ht="111">
      <c r="A91" s="134"/>
      <c r="B91" s="262" t="s">
        <v>396</v>
      </c>
      <c r="C91" s="239">
        <v>611</v>
      </c>
      <c r="D91" s="240">
        <v>3</v>
      </c>
      <c r="E91" s="240">
        <v>9</v>
      </c>
      <c r="F91" s="241" t="s">
        <v>12</v>
      </c>
      <c r="G91" s="543" t="s">
        <v>392</v>
      </c>
      <c r="H91" s="241" t="s">
        <v>9</v>
      </c>
      <c r="I91" s="241" t="s">
        <v>149</v>
      </c>
      <c r="J91" s="241" t="s">
        <v>32</v>
      </c>
      <c r="K91" s="241" t="s">
        <v>149</v>
      </c>
      <c r="L91" s="239"/>
      <c r="M91" s="227">
        <f t="shared" ref="M91:T91" si="54">M92</f>
        <v>909077.19</v>
      </c>
      <c r="N91" s="228">
        <f t="shared" si="54"/>
        <v>0</v>
      </c>
      <c r="O91" s="229">
        <f t="shared" si="54"/>
        <v>500000</v>
      </c>
      <c r="P91" s="230">
        <f t="shared" si="54"/>
        <v>0</v>
      </c>
      <c r="Q91" s="227">
        <f t="shared" si="54"/>
        <v>500000</v>
      </c>
      <c r="R91" s="228">
        <f t="shared" si="54"/>
        <v>0</v>
      </c>
      <c r="S91" s="227">
        <f t="shared" si="54"/>
        <v>500000</v>
      </c>
      <c r="T91" s="228">
        <f t="shared" si="54"/>
        <v>0</v>
      </c>
    </row>
    <row r="92" spans="1:20" s="135" customFormat="1" ht="83.25">
      <c r="A92" s="134"/>
      <c r="B92" s="262" t="s">
        <v>178</v>
      </c>
      <c r="C92" s="239">
        <v>611</v>
      </c>
      <c r="D92" s="240">
        <v>3</v>
      </c>
      <c r="E92" s="240">
        <v>9</v>
      </c>
      <c r="F92" s="241" t="s">
        <v>12</v>
      </c>
      <c r="G92" s="543" t="s">
        <v>392</v>
      </c>
      <c r="H92" s="241" t="s">
        <v>9</v>
      </c>
      <c r="I92" s="241" t="s">
        <v>26</v>
      </c>
      <c r="J92" s="241" t="s">
        <v>106</v>
      </c>
      <c r="K92" s="241" t="s">
        <v>149</v>
      </c>
      <c r="L92" s="239"/>
      <c r="M92" s="227">
        <f t="shared" ref="M92:N92" si="55">M94</f>
        <v>909077.19</v>
      </c>
      <c r="N92" s="228">
        <f t="shared" si="55"/>
        <v>0</v>
      </c>
      <c r="O92" s="229">
        <f t="shared" ref="O92:P92" si="56">O94</f>
        <v>500000</v>
      </c>
      <c r="P92" s="230">
        <f t="shared" si="56"/>
        <v>0</v>
      </c>
      <c r="Q92" s="227">
        <f t="shared" ref="Q92:R92" si="57">Q94</f>
        <v>500000</v>
      </c>
      <c r="R92" s="228">
        <f t="shared" si="57"/>
        <v>0</v>
      </c>
      <c r="S92" s="227">
        <f t="shared" ref="S92:T92" si="58">S94</f>
        <v>500000</v>
      </c>
      <c r="T92" s="228">
        <f t="shared" si="58"/>
        <v>0</v>
      </c>
    </row>
    <row r="93" spans="1:20" s="135" customFormat="1" ht="55.5">
      <c r="A93" s="134"/>
      <c r="B93" s="262" t="s">
        <v>157</v>
      </c>
      <c r="C93" s="239">
        <v>611</v>
      </c>
      <c r="D93" s="240">
        <v>3</v>
      </c>
      <c r="E93" s="240">
        <v>9</v>
      </c>
      <c r="F93" s="241" t="s">
        <v>12</v>
      </c>
      <c r="G93" s="543" t="s">
        <v>392</v>
      </c>
      <c r="H93" s="241" t="s">
        <v>9</v>
      </c>
      <c r="I93" s="241" t="s">
        <v>26</v>
      </c>
      <c r="J93" s="241" t="s">
        <v>106</v>
      </c>
      <c r="K93" s="241" t="s">
        <v>149</v>
      </c>
      <c r="L93" s="239">
        <v>200</v>
      </c>
      <c r="M93" s="227">
        <f t="shared" ref="M93:T93" si="59">M94</f>
        <v>909077.19</v>
      </c>
      <c r="N93" s="228">
        <f t="shared" si="59"/>
        <v>0</v>
      </c>
      <c r="O93" s="229">
        <f t="shared" si="59"/>
        <v>500000</v>
      </c>
      <c r="P93" s="230">
        <f t="shared" si="59"/>
        <v>0</v>
      </c>
      <c r="Q93" s="227">
        <f t="shared" si="59"/>
        <v>500000</v>
      </c>
      <c r="R93" s="228">
        <f t="shared" si="59"/>
        <v>0</v>
      </c>
      <c r="S93" s="227">
        <f t="shared" si="59"/>
        <v>500000</v>
      </c>
      <c r="T93" s="228">
        <f t="shared" si="59"/>
        <v>0</v>
      </c>
    </row>
    <row r="94" spans="1:20" s="135" customFormat="1" ht="83.25">
      <c r="A94" s="134"/>
      <c r="B94" s="262" t="s">
        <v>158</v>
      </c>
      <c r="C94" s="239">
        <v>611</v>
      </c>
      <c r="D94" s="240">
        <v>3</v>
      </c>
      <c r="E94" s="240">
        <v>9</v>
      </c>
      <c r="F94" s="241" t="s">
        <v>12</v>
      </c>
      <c r="G94" s="543" t="s">
        <v>392</v>
      </c>
      <c r="H94" s="241" t="s">
        <v>9</v>
      </c>
      <c r="I94" s="241" t="s">
        <v>26</v>
      </c>
      <c r="J94" s="241" t="s">
        <v>106</v>
      </c>
      <c r="K94" s="241" t="s">
        <v>149</v>
      </c>
      <c r="L94" s="239">
        <v>240</v>
      </c>
      <c r="M94" s="228">
        <f>1500000-110422.81-480500</f>
        <v>909077.19</v>
      </c>
      <c r="N94" s="228">
        <v>0</v>
      </c>
      <c r="O94" s="229">
        <v>500000</v>
      </c>
      <c r="P94" s="230">
        <v>0</v>
      </c>
      <c r="Q94" s="227">
        <v>500000</v>
      </c>
      <c r="R94" s="228">
        <v>0</v>
      </c>
      <c r="S94" s="227">
        <v>500000</v>
      </c>
      <c r="T94" s="228">
        <v>0</v>
      </c>
    </row>
    <row r="95" spans="1:20" s="135" customFormat="1" ht="27.75" hidden="1">
      <c r="A95" s="134"/>
      <c r="B95" s="262" t="s">
        <v>180</v>
      </c>
      <c r="C95" s="239">
        <v>611</v>
      </c>
      <c r="D95" s="240">
        <v>3</v>
      </c>
      <c r="E95" s="240">
        <v>9</v>
      </c>
      <c r="F95" s="241" t="s">
        <v>181</v>
      </c>
      <c r="G95" s="241" t="s">
        <v>5</v>
      </c>
      <c r="H95" s="241" t="s">
        <v>9</v>
      </c>
      <c r="I95" s="241" t="s">
        <v>46</v>
      </c>
      <c r="J95" s="241" t="s">
        <v>161</v>
      </c>
      <c r="K95" s="241" t="s">
        <v>149</v>
      </c>
      <c r="L95" s="239">
        <v>200</v>
      </c>
      <c r="M95" s="227">
        <f t="shared" ref="M95:T95" si="60">M96</f>
        <v>579000</v>
      </c>
      <c r="N95" s="228">
        <f>M95</f>
        <v>579000</v>
      </c>
      <c r="O95" s="229">
        <f t="shared" si="60"/>
        <v>0</v>
      </c>
      <c r="P95" s="230">
        <f t="shared" si="60"/>
        <v>0</v>
      </c>
      <c r="Q95" s="227">
        <f t="shared" si="60"/>
        <v>0</v>
      </c>
      <c r="R95" s="228">
        <f t="shared" si="60"/>
        <v>0</v>
      </c>
      <c r="S95" s="227">
        <f t="shared" si="60"/>
        <v>0</v>
      </c>
      <c r="T95" s="228">
        <f t="shared" si="60"/>
        <v>0</v>
      </c>
    </row>
    <row r="96" spans="1:20" s="135" customFormat="1" ht="83.25" hidden="1">
      <c r="A96" s="134"/>
      <c r="B96" s="262" t="s">
        <v>174</v>
      </c>
      <c r="C96" s="239">
        <v>611</v>
      </c>
      <c r="D96" s="240">
        <v>3</v>
      </c>
      <c r="E96" s="240">
        <v>9</v>
      </c>
      <c r="F96" s="241" t="s">
        <v>181</v>
      </c>
      <c r="G96" s="241" t="s">
        <v>5</v>
      </c>
      <c r="H96" s="241" t="s">
        <v>9</v>
      </c>
      <c r="I96" s="241" t="s">
        <v>46</v>
      </c>
      <c r="J96" s="241" t="s">
        <v>161</v>
      </c>
      <c r="K96" s="241" t="s">
        <v>149</v>
      </c>
      <c r="L96" s="239">
        <v>240</v>
      </c>
      <c r="M96" s="227">
        <v>579000</v>
      </c>
      <c r="N96" s="228">
        <f>M96</f>
        <v>579000</v>
      </c>
      <c r="O96" s="229">
        <v>0</v>
      </c>
      <c r="P96" s="230">
        <v>0</v>
      </c>
      <c r="Q96" s="227">
        <v>0</v>
      </c>
      <c r="R96" s="228">
        <v>0</v>
      </c>
      <c r="S96" s="227">
        <v>0</v>
      </c>
      <c r="T96" s="228">
        <v>0</v>
      </c>
    </row>
    <row r="97" spans="1:20" s="145" customFormat="1" ht="27.75">
      <c r="A97" s="144"/>
      <c r="B97" s="263" t="s">
        <v>130</v>
      </c>
      <c r="C97" s="242">
        <v>611</v>
      </c>
      <c r="D97" s="243">
        <v>4</v>
      </c>
      <c r="E97" s="243"/>
      <c r="F97" s="244"/>
      <c r="G97" s="244"/>
      <c r="H97" s="244"/>
      <c r="I97" s="244"/>
      <c r="J97" s="244"/>
      <c r="K97" s="244"/>
      <c r="L97" s="242"/>
      <c r="M97" s="231">
        <f t="shared" ref="M97:T97" si="61">M98+M127</f>
        <v>3500627.61</v>
      </c>
      <c r="N97" s="232">
        <f t="shared" si="61"/>
        <v>2007190.82</v>
      </c>
      <c r="O97" s="231">
        <f t="shared" si="61"/>
        <v>2438935.5699999998</v>
      </c>
      <c r="P97" s="232">
        <f t="shared" si="61"/>
        <v>0</v>
      </c>
      <c r="Q97" s="231">
        <f t="shared" si="61"/>
        <v>2373868.4967499999</v>
      </c>
      <c r="R97" s="232">
        <f t="shared" si="61"/>
        <v>0</v>
      </c>
      <c r="S97" s="231">
        <f t="shared" si="61"/>
        <v>1927078.3665000005</v>
      </c>
      <c r="T97" s="232">
        <f t="shared" si="61"/>
        <v>0</v>
      </c>
    </row>
    <row r="98" spans="1:20" s="136" customFormat="1" ht="27.75">
      <c r="A98" s="134"/>
      <c r="B98" s="262" t="s">
        <v>131</v>
      </c>
      <c r="C98" s="239">
        <v>611</v>
      </c>
      <c r="D98" s="240">
        <v>4</v>
      </c>
      <c r="E98" s="240">
        <v>9</v>
      </c>
      <c r="F98" s="241"/>
      <c r="G98" s="241"/>
      <c r="H98" s="241"/>
      <c r="I98" s="241"/>
      <c r="J98" s="241"/>
      <c r="K98" s="241"/>
      <c r="L98" s="239"/>
      <c r="M98" s="227">
        <f t="shared" ref="M98:T99" si="62">M99</f>
        <v>3157190.82</v>
      </c>
      <c r="N98" s="228">
        <f t="shared" si="62"/>
        <v>2007190.82</v>
      </c>
      <c r="O98" s="229">
        <f t="shared" si="62"/>
        <v>2338935.5699999998</v>
      </c>
      <c r="P98" s="230">
        <f t="shared" si="62"/>
        <v>0</v>
      </c>
      <c r="Q98" s="227">
        <f t="shared" si="62"/>
        <v>2273868.4967499999</v>
      </c>
      <c r="R98" s="228">
        <f t="shared" si="62"/>
        <v>0</v>
      </c>
      <c r="S98" s="227">
        <f t="shared" si="62"/>
        <v>1827078.3665000005</v>
      </c>
      <c r="T98" s="228">
        <f t="shared" si="62"/>
        <v>0</v>
      </c>
    </row>
    <row r="99" spans="1:20" s="135" customFormat="1" ht="166.5">
      <c r="A99" s="134"/>
      <c r="B99" s="262" t="s">
        <v>256</v>
      </c>
      <c r="C99" s="239">
        <v>611</v>
      </c>
      <c r="D99" s="240">
        <v>4</v>
      </c>
      <c r="E99" s="240">
        <v>9</v>
      </c>
      <c r="F99" s="241" t="s">
        <v>12</v>
      </c>
      <c r="G99" s="241" t="s">
        <v>5</v>
      </c>
      <c r="H99" s="241" t="s">
        <v>48</v>
      </c>
      <c r="I99" s="241" t="s">
        <v>149</v>
      </c>
      <c r="J99" s="241" t="s">
        <v>32</v>
      </c>
      <c r="K99" s="241" t="s">
        <v>149</v>
      </c>
      <c r="L99" s="239"/>
      <c r="M99" s="227">
        <f t="shared" si="62"/>
        <v>3157190.82</v>
      </c>
      <c r="N99" s="228">
        <f t="shared" si="62"/>
        <v>2007190.82</v>
      </c>
      <c r="O99" s="229">
        <f t="shared" si="62"/>
        <v>2338935.5699999998</v>
      </c>
      <c r="P99" s="230">
        <f t="shared" si="62"/>
        <v>0</v>
      </c>
      <c r="Q99" s="227">
        <f t="shared" si="62"/>
        <v>2273868.4967499999</v>
      </c>
      <c r="R99" s="228">
        <f t="shared" si="62"/>
        <v>0</v>
      </c>
      <c r="S99" s="227">
        <f t="shared" si="62"/>
        <v>1827078.3665000005</v>
      </c>
      <c r="T99" s="228">
        <f t="shared" si="62"/>
        <v>0</v>
      </c>
    </row>
    <row r="100" spans="1:20" s="135" customFormat="1" ht="111">
      <c r="A100" s="134"/>
      <c r="B100" s="262" t="s">
        <v>261</v>
      </c>
      <c r="C100" s="239">
        <v>611</v>
      </c>
      <c r="D100" s="240">
        <v>4</v>
      </c>
      <c r="E100" s="240">
        <v>9</v>
      </c>
      <c r="F100" s="241" t="s">
        <v>12</v>
      </c>
      <c r="G100" s="241" t="s">
        <v>5</v>
      </c>
      <c r="H100" s="241" t="s">
        <v>48</v>
      </c>
      <c r="I100" s="241" t="s">
        <v>149</v>
      </c>
      <c r="J100" s="241" t="s">
        <v>32</v>
      </c>
      <c r="K100" s="241" t="s">
        <v>149</v>
      </c>
      <c r="L100" s="239"/>
      <c r="M100" s="227">
        <f>M101+M122+M119+M116+M105+M110+M113</f>
        <v>3157190.82</v>
      </c>
      <c r="N100" s="228">
        <f>N122+N110</f>
        <v>2007190.82</v>
      </c>
      <c r="O100" s="229">
        <f>O101+O122+O119+O116+O105</f>
        <v>2338935.5699999998</v>
      </c>
      <c r="P100" s="230">
        <f>P122+P105</f>
        <v>0</v>
      </c>
      <c r="Q100" s="227">
        <f>Q101+Q122+Q119+Q116+Q105</f>
        <v>2273868.4967499999</v>
      </c>
      <c r="R100" s="228">
        <f>R122+R105</f>
        <v>0</v>
      </c>
      <c r="S100" s="227">
        <f>S101+S122+S119+S116+S105</f>
        <v>1827078.3665000005</v>
      </c>
      <c r="T100" s="228">
        <f>T122+T105</f>
        <v>0</v>
      </c>
    </row>
    <row r="101" spans="1:20" s="135" customFormat="1" ht="55.5">
      <c r="A101" s="134"/>
      <c r="B101" s="262" t="s">
        <v>182</v>
      </c>
      <c r="C101" s="239">
        <v>611</v>
      </c>
      <c r="D101" s="240">
        <v>4</v>
      </c>
      <c r="E101" s="240">
        <v>9</v>
      </c>
      <c r="F101" s="241" t="s">
        <v>12</v>
      </c>
      <c r="G101" s="241" t="s">
        <v>5</v>
      </c>
      <c r="H101" s="241" t="s">
        <v>9</v>
      </c>
      <c r="I101" s="241" t="s">
        <v>149</v>
      </c>
      <c r="J101" s="241" t="s">
        <v>32</v>
      </c>
      <c r="K101" s="241" t="s">
        <v>149</v>
      </c>
      <c r="L101" s="239"/>
      <c r="M101" s="227">
        <f t="shared" ref="M101:T101" si="63">M102</f>
        <v>595221.43000000005</v>
      </c>
      <c r="N101" s="228">
        <f t="shared" si="63"/>
        <v>0</v>
      </c>
      <c r="O101" s="229">
        <f t="shared" si="63"/>
        <v>1284035.5699999998</v>
      </c>
      <c r="P101" s="230">
        <f t="shared" si="63"/>
        <v>0</v>
      </c>
      <c r="Q101" s="227">
        <f t="shared" si="63"/>
        <v>1473868.4967500002</v>
      </c>
      <c r="R101" s="228">
        <f t="shared" si="63"/>
        <v>0</v>
      </c>
      <c r="S101" s="227">
        <f t="shared" si="63"/>
        <v>1027078.3665000005</v>
      </c>
      <c r="T101" s="228">
        <f t="shared" si="63"/>
        <v>0</v>
      </c>
    </row>
    <row r="102" spans="1:20" s="135" customFormat="1" ht="55.5">
      <c r="A102" s="134"/>
      <c r="B102" s="262" t="s">
        <v>183</v>
      </c>
      <c r="C102" s="239">
        <v>611</v>
      </c>
      <c r="D102" s="240">
        <v>4</v>
      </c>
      <c r="E102" s="240">
        <v>9</v>
      </c>
      <c r="F102" s="241" t="s">
        <v>12</v>
      </c>
      <c r="G102" s="241" t="s">
        <v>5</v>
      </c>
      <c r="H102" s="241" t="s">
        <v>9</v>
      </c>
      <c r="I102" s="241" t="s">
        <v>26</v>
      </c>
      <c r="J102" s="241" t="s">
        <v>27</v>
      </c>
      <c r="K102" s="241" t="s">
        <v>149</v>
      </c>
      <c r="L102" s="239"/>
      <c r="M102" s="227">
        <f>M103</f>
        <v>595221.43000000005</v>
      </c>
      <c r="N102" s="228">
        <f t="shared" ref="N102" si="64">N104</f>
        <v>0</v>
      </c>
      <c r="O102" s="229">
        <f t="shared" ref="O102:P102" si="65">O104</f>
        <v>1284035.5699999998</v>
      </c>
      <c r="P102" s="230">
        <f t="shared" si="65"/>
        <v>0</v>
      </c>
      <c r="Q102" s="227">
        <f t="shared" ref="Q102:R102" si="66">Q104</f>
        <v>1473868.4967500002</v>
      </c>
      <c r="R102" s="228">
        <f t="shared" si="66"/>
        <v>0</v>
      </c>
      <c r="S102" s="227">
        <f t="shared" ref="S102:T102" si="67">S104</f>
        <v>1027078.3665000005</v>
      </c>
      <c r="T102" s="228">
        <f t="shared" si="67"/>
        <v>0</v>
      </c>
    </row>
    <row r="103" spans="1:20" s="135" customFormat="1" ht="55.5">
      <c r="A103" s="134"/>
      <c r="B103" s="262" t="s">
        <v>157</v>
      </c>
      <c r="C103" s="239">
        <v>611</v>
      </c>
      <c r="D103" s="240">
        <v>4</v>
      </c>
      <c r="E103" s="240">
        <v>9</v>
      </c>
      <c r="F103" s="241" t="s">
        <v>12</v>
      </c>
      <c r="G103" s="241" t="s">
        <v>5</v>
      </c>
      <c r="H103" s="241" t="s">
        <v>9</v>
      </c>
      <c r="I103" s="241" t="s">
        <v>26</v>
      </c>
      <c r="J103" s="241" t="s">
        <v>27</v>
      </c>
      <c r="K103" s="241" t="s">
        <v>149</v>
      </c>
      <c r="L103" s="239">
        <v>200</v>
      </c>
      <c r="M103" s="227">
        <f t="shared" ref="M103:T103" si="68">M104</f>
        <v>595221.43000000005</v>
      </c>
      <c r="N103" s="228">
        <f t="shared" si="68"/>
        <v>0</v>
      </c>
      <c r="O103" s="229">
        <f t="shared" si="68"/>
        <v>1284035.5699999998</v>
      </c>
      <c r="P103" s="230">
        <f t="shared" si="68"/>
        <v>0</v>
      </c>
      <c r="Q103" s="227">
        <f t="shared" si="68"/>
        <v>1473868.4967500002</v>
      </c>
      <c r="R103" s="228">
        <f t="shared" si="68"/>
        <v>0</v>
      </c>
      <c r="S103" s="227">
        <f t="shared" si="68"/>
        <v>1027078.3665000005</v>
      </c>
      <c r="T103" s="228">
        <f t="shared" si="68"/>
        <v>0</v>
      </c>
    </row>
    <row r="104" spans="1:20" s="135" customFormat="1" ht="83.25">
      <c r="A104" s="134"/>
      <c r="B104" s="262" t="s">
        <v>158</v>
      </c>
      <c r="C104" s="239">
        <v>611</v>
      </c>
      <c r="D104" s="240">
        <v>4</v>
      </c>
      <c r="E104" s="240">
        <v>9</v>
      </c>
      <c r="F104" s="241" t="s">
        <v>12</v>
      </c>
      <c r="G104" s="241" t="s">
        <v>5</v>
      </c>
      <c r="H104" s="241" t="s">
        <v>9</v>
      </c>
      <c r="I104" s="241" t="s">
        <v>26</v>
      </c>
      <c r="J104" s="241" t="s">
        <v>27</v>
      </c>
      <c r="K104" s="241" t="s">
        <v>149</v>
      </c>
      <c r="L104" s="239">
        <v>240</v>
      </c>
      <c r="M104" s="227">
        <v>595221.43000000005</v>
      </c>
      <c r="N104" s="228">
        <v>0</v>
      </c>
      <c r="O104" s="229">
        <f>2000000-451414.76+4500-250000-29221.35-37200-50000+97371.68</f>
        <v>1284035.5699999998</v>
      </c>
      <c r="P104" s="230">
        <v>0</v>
      </c>
      <c r="Q104" s="227">
        <f>1050000+1003457.83-120000-13900.5+4500-20303.44-(279804.26*0.975)-14835.69-130000+(223343.03*0.975)-(235897.44*0.975)</f>
        <v>1473868.4967500002</v>
      </c>
      <c r="R104" s="228">
        <v>0</v>
      </c>
      <c r="S104" s="227">
        <f>2172609.49-13900.5+4500-10504.6-(592925.66*0.95)-29671.38-150000-(139658.18*0.95)-(263157.89*0.95)</f>
        <v>1027078.3665000005</v>
      </c>
      <c r="T104" s="228">
        <v>0</v>
      </c>
    </row>
    <row r="105" spans="1:20" s="135" customFormat="1" ht="28.5" customHeight="1">
      <c r="A105" s="134"/>
      <c r="B105" s="262" t="s">
        <v>371</v>
      </c>
      <c r="C105" s="239">
        <v>611</v>
      </c>
      <c r="D105" s="240">
        <v>4</v>
      </c>
      <c r="E105" s="240">
        <v>9</v>
      </c>
      <c r="F105" s="241" t="s">
        <v>12</v>
      </c>
      <c r="G105" s="241" t="s">
        <v>5</v>
      </c>
      <c r="H105" s="241" t="s">
        <v>9</v>
      </c>
      <c r="I105" s="241" t="s">
        <v>26</v>
      </c>
      <c r="J105" s="241" t="s">
        <v>170</v>
      </c>
      <c r="K105" s="241" t="s">
        <v>149</v>
      </c>
      <c r="L105" s="239"/>
      <c r="M105" s="227">
        <f>M108+M106</f>
        <v>0</v>
      </c>
      <c r="N105" s="228">
        <f>N108</f>
        <v>0</v>
      </c>
      <c r="O105" s="229">
        <f>O108+O106</f>
        <v>600000</v>
      </c>
      <c r="P105" s="230">
        <f>P108</f>
        <v>0</v>
      </c>
      <c r="Q105" s="227">
        <f>Q108+Q106</f>
        <v>700000</v>
      </c>
      <c r="R105" s="228">
        <f>R108</f>
        <v>0</v>
      </c>
      <c r="S105" s="227">
        <f>S108+S106</f>
        <v>700000</v>
      </c>
      <c r="T105" s="228">
        <f>T108</f>
        <v>0</v>
      </c>
    </row>
    <row r="106" spans="1:20" s="135" customFormat="1" ht="55.5">
      <c r="A106" s="134"/>
      <c r="B106" s="262" t="s">
        <v>157</v>
      </c>
      <c r="C106" s="239">
        <v>611</v>
      </c>
      <c r="D106" s="240">
        <v>4</v>
      </c>
      <c r="E106" s="240">
        <v>9</v>
      </c>
      <c r="F106" s="241" t="s">
        <v>12</v>
      </c>
      <c r="G106" s="241" t="s">
        <v>5</v>
      </c>
      <c r="H106" s="241" t="s">
        <v>9</v>
      </c>
      <c r="I106" s="241" t="s">
        <v>26</v>
      </c>
      <c r="J106" s="241" t="s">
        <v>170</v>
      </c>
      <c r="K106" s="241" t="s">
        <v>149</v>
      </c>
      <c r="L106" s="239">
        <v>200</v>
      </c>
      <c r="M106" s="227">
        <f>M107</f>
        <v>0</v>
      </c>
      <c r="N106" s="228">
        <v>0</v>
      </c>
      <c r="O106" s="229">
        <f>O107</f>
        <v>600000</v>
      </c>
      <c r="P106" s="230">
        <v>0</v>
      </c>
      <c r="Q106" s="227">
        <f>Q107</f>
        <v>700000</v>
      </c>
      <c r="R106" s="228">
        <v>0</v>
      </c>
      <c r="S106" s="227">
        <f>S107</f>
        <v>700000</v>
      </c>
      <c r="T106" s="228">
        <v>0</v>
      </c>
    </row>
    <row r="107" spans="1:20" s="135" customFormat="1" ht="82.5" customHeight="1">
      <c r="A107" s="134"/>
      <c r="B107" s="262" t="s">
        <v>174</v>
      </c>
      <c r="C107" s="239">
        <v>611</v>
      </c>
      <c r="D107" s="240">
        <v>4</v>
      </c>
      <c r="E107" s="240">
        <v>9</v>
      </c>
      <c r="F107" s="241" t="s">
        <v>12</v>
      </c>
      <c r="G107" s="241" t="s">
        <v>5</v>
      </c>
      <c r="H107" s="241" t="s">
        <v>9</v>
      </c>
      <c r="I107" s="241" t="s">
        <v>26</v>
      </c>
      <c r="J107" s="241" t="s">
        <v>170</v>
      </c>
      <c r="K107" s="241" t="s">
        <v>149</v>
      </c>
      <c r="L107" s="239">
        <v>240</v>
      </c>
      <c r="M107" s="227">
        <v>0</v>
      </c>
      <c r="N107" s="228">
        <v>0</v>
      </c>
      <c r="O107" s="229">
        <v>600000</v>
      </c>
      <c r="P107" s="230">
        <v>0</v>
      </c>
      <c r="Q107" s="227">
        <v>700000</v>
      </c>
      <c r="R107" s="228">
        <v>0</v>
      </c>
      <c r="S107" s="227">
        <v>700000</v>
      </c>
      <c r="T107" s="228">
        <v>0</v>
      </c>
    </row>
    <row r="108" spans="1:20" s="135" customFormat="1" ht="28.5" hidden="1" customHeight="1">
      <c r="A108" s="134"/>
      <c r="B108" s="262" t="s">
        <v>188</v>
      </c>
      <c r="C108" s="239">
        <v>611</v>
      </c>
      <c r="D108" s="240">
        <v>4</v>
      </c>
      <c r="E108" s="240">
        <v>9</v>
      </c>
      <c r="F108" s="241" t="s">
        <v>12</v>
      </c>
      <c r="G108" s="241" t="s">
        <v>5</v>
      </c>
      <c r="H108" s="241" t="s">
        <v>9</v>
      </c>
      <c r="I108" s="241" t="s">
        <v>238</v>
      </c>
      <c r="J108" s="241" t="s">
        <v>237</v>
      </c>
      <c r="K108" s="241" t="s">
        <v>149</v>
      </c>
      <c r="L108" s="239">
        <v>200</v>
      </c>
      <c r="M108" s="227">
        <v>0</v>
      </c>
      <c r="N108" s="228">
        <v>0</v>
      </c>
      <c r="O108" s="229">
        <v>0</v>
      </c>
      <c r="P108" s="230">
        <v>0</v>
      </c>
      <c r="Q108" s="227">
        <v>0</v>
      </c>
      <c r="R108" s="228">
        <v>0</v>
      </c>
      <c r="S108" s="227">
        <v>0</v>
      </c>
      <c r="T108" s="228">
        <v>0</v>
      </c>
    </row>
    <row r="109" spans="1:20" s="135" customFormat="1" ht="28.5" hidden="1" customHeight="1">
      <c r="A109" s="134"/>
      <c r="B109" s="262" t="s">
        <v>174</v>
      </c>
      <c r="C109" s="239">
        <v>611</v>
      </c>
      <c r="D109" s="240">
        <v>4</v>
      </c>
      <c r="E109" s="240">
        <v>9</v>
      </c>
      <c r="F109" s="241" t="s">
        <v>12</v>
      </c>
      <c r="G109" s="241" t="s">
        <v>5</v>
      </c>
      <c r="H109" s="241" t="s">
        <v>9</v>
      </c>
      <c r="I109" s="241" t="s">
        <v>238</v>
      </c>
      <c r="J109" s="241" t="s">
        <v>237</v>
      </c>
      <c r="K109" s="241" t="s">
        <v>149</v>
      </c>
      <c r="L109" s="239">
        <v>240</v>
      </c>
      <c r="M109" s="227">
        <v>0</v>
      </c>
      <c r="N109" s="228">
        <v>0</v>
      </c>
      <c r="O109" s="229">
        <v>0</v>
      </c>
      <c r="P109" s="230">
        <v>0</v>
      </c>
      <c r="Q109" s="227">
        <v>0</v>
      </c>
      <c r="R109" s="228">
        <v>0</v>
      </c>
      <c r="S109" s="227">
        <v>0</v>
      </c>
      <c r="T109" s="228">
        <v>0</v>
      </c>
    </row>
    <row r="110" spans="1:20" s="135" customFormat="1" ht="56.25" hidden="1" customHeight="1">
      <c r="A110" s="134"/>
      <c r="B110" s="262" t="s">
        <v>183</v>
      </c>
      <c r="C110" s="239">
        <v>611</v>
      </c>
      <c r="D110" s="240">
        <v>4</v>
      </c>
      <c r="E110" s="240">
        <v>9</v>
      </c>
      <c r="F110" s="241" t="s">
        <v>12</v>
      </c>
      <c r="G110" s="241" t="s">
        <v>5</v>
      </c>
      <c r="H110" s="241" t="s">
        <v>9</v>
      </c>
      <c r="I110" s="241" t="s">
        <v>46</v>
      </c>
      <c r="J110" s="241" t="s">
        <v>355</v>
      </c>
      <c r="K110" s="241" t="s">
        <v>149</v>
      </c>
      <c r="L110" s="239"/>
      <c r="M110" s="227">
        <f t="shared" ref="M110:R110" si="69">M112</f>
        <v>2007190.82</v>
      </c>
      <c r="N110" s="228">
        <f t="shared" si="69"/>
        <v>2007190.82</v>
      </c>
      <c r="O110" s="229">
        <f t="shared" si="69"/>
        <v>0</v>
      </c>
      <c r="P110" s="230">
        <f t="shared" si="69"/>
        <v>0</v>
      </c>
      <c r="Q110" s="227">
        <f t="shared" si="69"/>
        <v>0</v>
      </c>
      <c r="R110" s="228">
        <f t="shared" si="69"/>
        <v>0</v>
      </c>
      <c r="S110" s="227">
        <f t="shared" ref="S110:T110" si="70">S112</f>
        <v>0</v>
      </c>
      <c r="T110" s="228">
        <f t="shared" si="70"/>
        <v>0</v>
      </c>
    </row>
    <row r="111" spans="1:20" s="135" customFormat="1" ht="55.5" hidden="1">
      <c r="A111" s="134"/>
      <c r="B111" s="262" t="s">
        <v>157</v>
      </c>
      <c r="C111" s="239">
        <v>611</v>
      </c>
      <c r="D111" s="240">
        <v>4</v>
      </c>
      <c r="E111" s="240">
        <v>9</v>
      </c>
      <c r="F111" s="241" t="s">
        <v>12</v>
      </c>
      <c r="G111" s="241" t="s">
        <v>5</v>
      </c>
      <c r="H111" s="241" t="s">
        <v>9</v>
      </c>
      <c r="I111" s="241" t="s">
        <v>46</v>
      </c>
      <c r="J111" s="241" t="s">
        <v>355</v>
      </c>
      <c r="K111" s="241" t="s">
        <v>149</v>
      </c>
      <c r="L111" s="239">
        <v>200</v>
      </c>
      <c r="M111" s="227">
        <f t="shared" ref="M111:T111" si="71">M112</f>
        <v>2007190.82</v>
      </c>
      <c r="N111" s="228">
        <f t="shared" si="71"/>
        <v>2007190.82</v>
      </c>
      <c r="O111" s="229">
        <f t="shared" si="71"/>
        <v>0</v>
      </c>
      <c r="P111" s="230">
        <f t="shared" si="71"/>
        <v>0</v>
      </c>
      <c r="Q111" s="227">
        <f t="shared" si="71"/>
        <v>0</v>
      </c>
      <c r="R111" s="228">
        <f t="shared" si="71"/>
        <v>0</v>
      </c>
      <c r="S111" s="227">
        <f t="shared" si="71"/>
        <v>0</v>
      </c>
      <c r="T111" s="228">
        <f t="shared" si="71"/>
        <v>0</v>
      </c>
    </row>
    <row r="112" spans="1:20" s="135" customFormat="1" ht="83.25" hidden="1" customHeight="1">
      <c r="A112" s="134"/>
      <c r="B112" s="262" t="s">
        <v>158</v>
      </c>
      <c r="C112" s="239">
        <v>611</v>
      </c>
      <c r="D112" s="240">
        <v>4</v>
      </c>
      <c r="E112" s="240">
        <v>9</v>
      </c>
      <c r="F112" s="241" t="s">
        <v>12</v>
      </c>
      <c r="G112" s="241" t="s">
        <v>5</v>
      </c>
      <c r="H112" s="241" t="s">
        <v>9</v>
      </c>
      <c r="I112" s="241" t="s">
        <v>46</v>
      </c>
      <c r="J112" s="241" t="s">
        <v>355</v>
      </c>
      <c r="K112" s="241" t="s">
        <v>149</v>
      </c>
      <c r="L112" s="239">
        <v>240</v>
      </c>
      <c r="M112" s="227">
        <v>2007190.82</v>
      </c>
      <c r="N112" s="227">
        <v>2007190.82</v>
      </c>
      <c r="O112" s="229">
        <v>0</v>
      </c>
      <c r="P112" s="230">
        <v>0</v>
      </c>
      <c r="Q112" s="227">
        <v>0</v>
      </c>
      <c r="R112" s="228">
        <v>0</v>
      </c>
      <c r="S112" s="227">
        <v>0</v>
      </c>
      <c r="T112" s="228">
        <v>0</v>
      </c>
    </row>
    <row r="113" spans="1:20" s="135" customFormat="1" ht="56.25" hidden="1" customHeight="1">
      <c r="A113" s="134"/>
      <c r="B113" s="262" t="s">
        <v>183</v>
      </c>
      <c r="C113" s="239">
        <v>611</v>
      </c>
      <c r="D113" s="240">
        <v>4</v>
      </c>
      <c r="E113" s="240">
        <v>9</v>
      </c>
      <c r="F113" s="241" t="s">
        <v>12</v>
      </c>
      <c r="G113" s="241" t="s">
        <v>5</v>
      </c>
      <c r="H113" s="241" t="s">
        <v>9</v>
      </c>
      <c r="I113" s="241" t="s">
        <v>238</v>
      </c>
      <c r="J113" s="241" t="s">
        <v>355</v>
      </c>
      <c r="K113" s="241" t="s">
        <v>149</v>
      </c>
      <c r="L113" s="239"/>
      <c r="M113" s="227">
        <f t="shared" ref="M113:R113" si="72">M115</f>
        <v>129778.57</v>
      </c>
      <c r="N113" s="228">
        <f t="shared" si="72"/>
        <v>0</v>
      </c>
      <c r="O113" s="229">
        <f t="shared" si="72"/>
        <v>0</v>
      </c>
      <c r="P113" s="230">
        <f t="shared" si="72"/>
        <v>0</v>
      </c>
      <c r="Q113" s="227">
        <f t="shared" si="72"/>
        <v>0</v>
      </c>
      <c r="R113" s="228">
        <f t="shared" si="72"/>
        <v>0</v>
      </c>
      <c r="S113" s="227">
        <f t="shared" ref="S113:T113" si="73">S115</f>
        <v>0</v>
      </c>
      <c r="T113" s="228">
        <f t="shared" si="73"/>
        <v>0</v>
      </c>
    </row>
    <row r="114" spans="1:20" s="135" customFormat="1" ht="55.5" hidden="1">
      <c r="A114" s="134"/>
      <c r="B114" s="262" t="s">
        <v>157</v>
      </c>
      <c r="C114" s="239">
        <v>611</v>
      </c>
      <c r="D114" s="240">
        <v>4</v>
      </c>
      <c r="E114" s="240">
        <v>9</v>
      </c>
      <c r="F114" s="241" t="s">
        <v>12</v>
      </c>
      <c r="G114" s="241" t="s">
        <v>5</v>
      </c>
      <c r="H114" s="241" t="s">
        <v>9</v>
      </c>
      <c r="I114" s="241" t="s">
        <v>238</v>
      </c>
      <c r="J114" s="241" t="s">
        <v>355</v>
      </c>
      <c r="K114" s="241" t="s">
        <v>149</v>
      </c>
      <c r="L114" s="239">
        <v>200</v>
      </c>
      <c r="M114" s="227">
        <f t="shared" ref="M114:T114" si="74">M115</f>
        <v>129778.57</v>
      </c>
      <c r="N114" s="228">
        <f t="shared" si="74"/>
        <v>0</v>
      </c>
      <c r="O114" s="229">
        <f t="shared" si="74"/>
        <v>0</v>
      </c>
      <c r="P114" s="230">
        <f t="shared" si="74"/>
        <v>0</v>
      </c>
      <c r="Q114" s="227">
        <f t="shared" si="74"/>
        <v>0</v>
      </c>
      <c r="R114" s="228">
        <f t="shared" si="74"/>
        <v>0</v>
      </c>
      <c r="S114" s="227">
        <f t="shared" si="74"/>
        <v>0</v>
      </c>
      <c r="T114" s="228">
        <f t="shared" si="74"/>
        <v>0</v>
      </c>
    </row>
    <row r="115" spans="1:20" s="135" customFormat="1" ht="83.25" hidden="1" customHeight="1">
      <c r="A115" s="134"/>
      <c r="B115" s="262" t="s">
        <v>158</v>
      </c>
      <c r="C115" s="239">
        <v>611</v>
      </c>
      <c r="D115" s="240">
        <v>4</v>
      </c>
      <c r="E115" s="240">
        <v>9</v>
      </c>
      <c r="F115" s="241" t="s">
        <v>12</v>
      </c>
      <c r="G115" s="241" t="s">
        <v>5</v>
      </c>
      <c r="H115" s="241" t="s">
        <v>9</v>
      </c>
      <c r="I115" s="241" t="s">
        <v>238</v>
      </c>
      <c r="J115" s="241" t="s">
        <v>355</v>
      </c>
      <c r="K115" s="241" t="s">
        <v>149</v>
      </c>
      <c r="L115" s="239">
        <v>240</v>
      </c>
      <c r="M115" s="227">
        <v>129778.57</v>
      </c>
      <c r="N115" s="228">
        <v>0</v>
      </c>
      <c r="O115" s="229">
        <v>0</v>
      </c>
      <c r="P115" s="230">
        <v>0</v>
      </c>
      <c r="Q115" s="227">
        <v>0</v>
      </c>
      <c r="R115" s="228">
        <v>0</v>
      </c>
      <c r="S115" s="227">
        <v>0</v>
      </c>
      <c r="T115" s="228">
        <v>0</v>
      </c>
    </row>
    <row r="116" spans="1:20" s="135" customFormat="1" ht="27.75">
      <c r="A116" s="134"/>
      <c r="B116" s="262" t="s">
        <v>184</v>
      </c>
      <c r="C116" s="239">
        <v>611</v>
      </c>
      <c r="D116" s="240">
        <v>4</v>
      </c>
      <c r="E116" s="240">
        <v>9</v>
      </c>
      <c r="F116" s="241" t="s">
        <v>12</v>
      </c>
      <c r="G116" s="241" t="s">
        <v>5</v>
      </c>
      <c r="H116" s="241" t="s">
        <v>19</v>
      </c>
      <c r="I116" s="241" t="s">
        <v>26</v>
      </c>
      <c r="J116" s="241" t="s">
        <v>27</v>
      </c>
      <c r="K116" s="241" t="s">
        <v>149</v>
      </c>
      <c r="L116" s="239"/>
      <c r="M116" s="227">
        <f>M117</f>
        <v>30000</v>
      </c>
      <c r="N116" s="228">
        <v>0</v>
      </c>
      <c r="O116" s="229">
        <f>O117</f>
        <v>150000</v>
      </c>
      <c r="P116" s="230">
        <v>0</v>
      </c>
      <c r="Q116" s="227">
        <f>Q117</f>
        <v>100000</v>
      </c>
      <c r="R116" s="228">
        <v>0</v>
      </c>
      <c r="S116" s="227">
        <f>S117</f>
        <v>100000</v>
      </c>
      <c r="T116" s="228">
        <v>0</v>
      </c>
    </row>
    <row r="117" spans="1:20" s="135" customFormat="1" ht="27.75">
      <c r="A117" s="134"/>
      <c r="B117" s="262" t="s">
        <v>185</v>
      </c>
      <c r="C117" s="239">
        <v>611</v>
      </c>
      <c r="D117" s="240">
        <v>4</v>
      </c>
      <c r="E117" s="240">
        <v>9</v>
      </c>
      <c r="F117" s="241" t="s">
        <v>12</v>
      </c>
      <c r="G117" s="241" t="s">
        <v>5</v>
      </c>
      <c r="H117" s="241" t="s">
        <v>19</v>
      </c>
      <c r="I117" s="241" t="s">
        <v>26</v>
      </c>
      <c r="J117" s="241" t="s">
        <v>27</v>
      </c>
      <c r="K117" s="241" t="s">
        <v>149</v>
      </c>
      <c r="L117" s="239">
        <v>200</v>
      </c>
      <c r="M117" s="227">
        <f>M118</f>
        <v>30000</v>
      </c>
      <c r="N117" s="228">
        <v>0</v>
      </c>
      <c r="O117" s="229">
        <f>O118</f>
        <v>150000</v>
      </c>
      <c r="P117" s="230">
        <v>0</v>
      </c>
      <c r="Q117" s="227">
        <f>Q118</f>
        <v>100000</v>
      </c>
      <c r="R117" s="228">
        <v>0</v>
      </c>
      <c r="S117" s="227">
        <f>S118</f>
        <v>100000</v>
      </c>
      <c r="T117" s="228">
        <v>0</v>
      </c>
    </row>
    <row r="118" spans="1:20" s="135" customFormat="1" ht="83.25">
      <c r="A118" s="134"/>
      <c r="B118" s="262" t="s">
        <v>174</v>
      </c>
      <c r="C118" s="239">
        <v>611</v>
      </c>
      <c r="D118" s="240">
        <v>4</v>
      </c>
      <c r="E118" s="240">
        <v>9</v>
      </c>
      <c r="F118" s="241" t="s">
        <v>12</v>
      </c>
      <c r="G118" s="241" t="s">
        <v>5</v>
      </c>
      <c r="H118" s="241" t="s">
        <v>19</v>
      </c>
      <c r="I118" s="241" t="s">
        <v>26</v>
      </c>
      <c r="J118" s="241" t="s">
        <v>27</v>
      </c>
      <c r="K118" s="241" t="s">
        <v>149</v>
      </c>
      <c r="L118" s="239">
        <v>240</v>
      </c>
      <c r="M118" s="227">
        <v>30000</v>
      </c>
      <c r="N118" s="228">
        <v>0</v>
      </c>
      <c r="O118" s="229">
        <v>150000</v>
      </c>
      <c r="P118" s="230">
        <v>0</v>
      </c>
      <c r="Q118" s="227">
        <v>100000</v>
      </c>
      <c r="R118" s="228">
        <v>0</v>
      </c>
      <c r="S118" s="227">
        <v>100000</v>
      </c>
      <c r="T118" s="228">
        <v>0</v>
      </c>
    </row>
    <row r="119" spans="1:20" s="135" customFormat="1" ht="27.75">
      <c r="A119" s="134"/>
      <c r="B119" s="262" t="s">
        <v>186</v>
      </c>
      <c r="C119" s="239">
        <v>611</v>
      </c>
      <c r="D119" s="240">
        <v>4</v>
      </c>
      <c r="E119" s="240">
        <v>9</v>
      </c>
      <c r="F119" s="241" t="s">
        <v>12</v>
      </c>
      <c r="G119" s="241" t="s">
        <v>5</v>
      </c>
      <c r="H119" s="241" t="s">
        <v>29</v>
      </c>
      <c r="I119" s="241" t="s">
        <v>26</v>
      </c>
      <c r="J119" s="241" t="s">
        <v>27</v>
      </c>
      <c r="K119" s="241" t="s">
        <v>149</v>
      </c>
      <c r="L119" s="239"/>
      <c r="M119" s="227">
        <f t="shared" ref="M119:N119" si="75">M121</f>
        <v>395000</v>
      </c>
      <c r="N119" s="228">
        <f t="shared" si="75"/>
        <v>0</v>
      </c>
      <c r="O119" s="229">
        <f t="shared" ref="O119:P119" si="76">O121</f>
        <v>304900</v>
      </c>
      <c r="P119" s="230">
        <f t="shared" si="76"/>
        <v>0</v>
      </c>
      <c r="Q119" s="227">
        <f t="shared" ref="Q119:R119" si="77">Q121</f>
        <v>0</v>
      </c>
      <c r="R119" s="228">
        <f t="shared" si="77"/>
        <v>0</v>
      </c>
      <c r="S119" s="227">
        <f t="shared" ref="S119:T119" si="78">S121</f>
        <v>0</v>
      </c>
      <c r="T119" s="228">
        <f t="shared" si="78"/>
        <v>0</v>
      </c>
    </row>
    <row r="120" spans="1:20" s="135" customFormat="1" ht="55.5">
      <c r="A120" s="134"/>
      <c r="B120" s="262" t="s">
        <v>399</v>
      </c>
      <c r="C120" s="239">
        <v>611</v>
      </c>
      <c r="D120" s="240">
        <v>4</v>
      </c>
      <c r="E120" s="240">
        <v>9</v>
      </c>
      <c r="F120" s="241" t="s">
        <v>12</v>
      </c>
      <c r="G120" s="241" t="s">
        <v>5</v>
      </c>
      <c r="H120" s="241" t="s">
        <v>29</v>
      </c>
      <c r="I120" s="241" t="s">
        <v>26</v>
      </c>
      <c r="J120" s="241" t="s">
        <v>27</v>
      </c>
      <c r="K120" s="241" t="s">
        <v>149</v>
      </c>
      <c r="L120" s="239">
        <v>400</v>
      </c>
      <c r="M120" s="227">
        <f t="shared" ref="M120:T120" si="79">M121</f>
        <v>395000</v>
      </c>
      <c r="N120" s="228">
        <f t="shared" si="79"/>
        <v>0</v>
      </c>
      <c r="O120" s="229">
        <f t="shared" si="79"/>
        <v>304900</v>
      </c>
      <c r="P120" s="230">
        <f t="shared" si="79"/>
        <v>0</v>
      </c>
      <c r="Q120" s="227">
        <f t="shared" si="79"/>
        <v>0</v>
      </c>
      <c r="R120" s="228">
        <f t="shared" si="79"/>
        <v>0</v>
      </c>
      <c r="S120" s="227">
        <f t="shared" si="79"/>
        <v>0</v>
      </c>
      <c r="T120" s="228">
        <f t="shared" si="79"/>
        <v>0</v>
      </c>
    </row>
    <row r="121" spans="1:20" s="135" customFormat="1" ht="81.75" customHeight="1">
      <c r="A121" s="134"/>
      <c r="B121" s="262" t="s">
        <v>400</v>
      </c>
      <c r="C121" s="239">
        <v>611</v>
      </c>
      <c r="D121" s="240">
        <v>4</v>
      </c>
      <c r="E121" s="240">
        <v>9</v>
      </c>
      <c r="F121" s="241" t="s">
        <v>12</v>
      </c>
      <c r="G121" s="241" t="s">
        <v>5</v>
      </c>
      <c r="H121" s="241" t="s">
        <v>29</v>
      </c>
      <c r="I121" s="241" t="s">
        <v>26</v>
      </c>
      <c r="J121" s="241" t="s">
        <v>27</v>
      </c>
      <c r="K121" s="241" t="s">
        <v>149</v>
      </c>
      <c r="L121" s="239">
        <v>410</v>
      </c>
      <c r="M121" s="227">
        <v>395000</v>
      </c>
      <c r="N121" s="228">
        <v>0</v>
      </c>
      <c r="O121" s="229">
        <v>304900</v>
      </c>
      <c r="P121" s="230">
        <v>0</v>
      </c>
      <c r="Q121" s="227">
        <v>0</v>
      </c>
      <c r="R121" s="228">
        <v>0</v>
      </c>
      <c r="S121" s="227">
        <v>0</v>
      </c>
      <c r="T121" s="228">
        <v>0</v>
      </c>
    </row>
    <row r="122" spans="1:20" s="135" customFormat="1" ht="56.25" hidden="1" customHeight="1">
      <c r="A122" s="134"/>
      <c r="B122" s="262" t="s">
        <v>187</v>
      </c>
      <c r="C122" s="239">
        <v>611</v>
      </c>
      <c r="D122" s="240">
        <v>4</v>
      </c>
      <c r="E122" s="240">
        <v>9</v>
      </c>
      <c r="F122" s="241" t="s">
        <v>12</v>
      </c>
      <c r="G122" s="241" t="s">
        <v>5</v>
      </c>
      <c r="H122" s="241" t="s">
        <v>29</v>
      </c>
      <c r="I122" s="241" t="s">
        <v>149</v>
      </c>
      <c r="J122" s="241" t="s">
        <v>32</v>
      </c>
      <c r="K122" s="241" t="s">
        <v>149</v>
      </c>
      <c r="L122" s="239"/>
      <c r="M122" s="227">
        <f>M125+M123</f>
        <v>0</v>
      </c>
      <c r="N122" s="227">
        <f t="shared" ref="N122" si="80">N125+N123</f>
        <v>0</v>
      </c>
      <c r="O122" s="229">
        <f>O125+O123</f>
        <v>0</v>
      </c>
      <c r="P122" s="229">
        <f t="shared" ref="P122:R122" si="81">P125+P123</f>
        <v>0</v>
      </c>
      <c r="Q122" s="227">
        <f>Q125+Q123</f>
        <v>0</v>
      </c>
      <c r="R122" s="227">
        <f t="shared" si="81"/>
        <v>0</v>
      </c>
      <c r="S122" s="227">
        <f>S125+S123</f>
        <v>0</v>
      </c>
      <c r="T122" s="227">
        <f t="shared" ref="T122" si="82">T125+T123</f>
        <v>0</v>
      </c>
    </row>
    <row r="123" spans="1:20" s="135" customFormat="1" ht="111.75" hidden="1" customHeight="1">
      <c r="A123" s="134"/>
      <c r="B123" s="262" t="s">
        <v>188</v>
      </c>
      <c r="C123" s="239">
        <v>611</v>
      </c>
      <c r="D123" s="240">
        <v>4</v>
      </c>
      <c r="E123" s="240">
        <v>9</v>
      </c>
      <c r="F123" s="241" t="s">
        <v>12</v>
      </c>
      <c r="G123" s="241" t="s">
        <v>5</v>
      </c>
      <c r="H123" s="241" t="s">
        <v>29</v>
      </c>
      <c r="I123" s="241" t="s">
        <v>189</v>
      </c>
      <c r="J123" s="241" t="s">
        <v>190</v>
      </c>
      <c r="K123" s="241" t="s">
        <v>26</v>
      </c>
      <c r="L123" s="239">
        <v>200</v>
      </c>
      <c r="M123" s="227">
        <f>M124</f>
        <v>0</v>
      </c>
      <c r="N123" s="227">
        <f t="shared" ref="N123:T123" si="83">N124</f>
        <v>0</v>
      </c>
      <c r="O123" s="229">
        <f>O124</f>
        <v>0</v>
      </c>
      <c r="P123" s="229">
        <f t="shared" si="83"/>
        <v>0</v>
      </c>
      <c r="Q123" s="227">
        <f>Q124</f>
        <v>0</v>
      </c>
      <c r="R123" s="227">
        <f t="shared" si="83"/>
        <v>0</v>
      </c>
      <c r="S123" s="227">
        <f>S124</f>
        <v>0</v>
      </c>
      <c r="T123" s="227">
        <f t="shared" si="83"/>
        <v>0</v>
      </c>
    </row>
    <row r="124" spans="1:20" s="135" customFormat="1" ht="84" hidden="1" customHeight="1">
      <c r="A124" s="134"/>
      <c r="B124" s="262" t="s">
        <v>174</v>
      </c>
      <c r="C124" s="239">
        <v>611</v>
      </c>
      <c r="D124" s="240">
        <v>4</v>
      </c>
      <c r="E124" s="240">
        <v>9</v>
      </c>
      <c r="F124" s="241" t="s">
        <v>12</v>
      </c>
      <c r="G124" s="241" t="s">
        <v>5</v>
      </c>
      <c r="H124" s="241" t="s">
        <v>29</v>
      </c>
      <c r="I124" s="241" t="s">
        <v>189</v>
      </c>
      <c r="J124" s="241" t="s">
        <v>190</v>
      </c>
      <c r="K124" s="241" t="s">
        <v>26</v>
      </c>
      <c r="L124" s="239">
        <v>240</v>
      </c>
      <c r="M124" s="227">
        <v>0</v>
      </c>
      <c r="N124" s="227">
        <v>0</v>
      </c>
      <c r="O124" s="229">
        <v>0</v>
      </c>
      <c r="P124" s="229">
        <v>0</v>
      </c>
      <c r="Q124" s="227">
        <v>0</v>
      </c>
      <c r="R124" s="227">
        <v>0</v>
      </c>
      <c r="S124" s="227">
        <v>0</v>
      </c>
      <c r="T124" s="227">
        <v>0</v>
      </c>
    </row>
    <row r="125" spans="1:20" s="135" customFormat="1" ht="111.75" hidden="1" customHeight="1">
      <c r="A125" s="134"/>
      <c r="B125" s="262" t="s">
        <v>188</v>
      </c>
      <c r="C125" s="239">
        <v>611</v>
      </c>
      <c r="D125" s="240">
        <v>4</v>
      </c>
      <c r="E125" s="240">
        <v>9</v>
      </c>
      <c r="F125" s="241" t="s">
        <v>12</v>
      </c>
      <c r="G125" s="241" t="s">
        <v>5</v>
      </c>
      <c r="H125" s="241" t="s">
        <v>29</v>
      </c>
      <c r="I125" s="241" t="s">
        <v>150</v>
      </c>
      <c r="J125" s="241" t="s">
        <v>191</v>
      </c>
      <c r="K125" s="241" t="s">
        <v>26</v>
      </c>
      <c r="L125" s="239">
        <v>200</v>
      </c>
      <c r="M125" s="227">
        <f>M126</f>
        <v>0</v>
      </c>
      <c r="N125" s="227">
        <f t="shared" ref="N125:T125" si="84">N126</f>
        <v>0</v>
      </c>
      <c r="O125" s="229">
        <f>O126</f>
        <v>0</v>
      </c>
      <c r="P125" s="229">
        <f t="shared" si="84"/>
        <v>0</v>
      </c>
      <c r="Q125" s="227">
        <f>Q126</f>
        <v>0</v>
      </c>
      <c r="R125" s="227">
        <f t="shared" si="84"/>
        <v>0</v>
      </c>
      <c r="S125" s="227">
        <f>S126</f>
        <v>0</v>
      </c>
      <c r="T125" s="227">
        <f t="shared" si="84"/>
        <v>0</v>
      </c>
    </row>
    <row r="126" spans="1:20" s="135" customFormat="1" ht="84" hidden="1" customHeight="1">
      <c r="A126" s="134"/>
      <c r="B126" s="262" t="s">
        <v>174</v>
      </c>
      <c r="C126" s="239">
        <v>611</v>
      </c>
      <c r="D126" s="240">
        <v>4</v>
      </c>
      <c r="E126" s="240">
        <v>9</v>
      </c>
      <c r="F126" s="241" t="s">
        <v>12</v>
      </c>
      <c r="G126" s="241" t="s">
        <v>5</v>
      </c>
      <c r="H126" s="241" t="s">
        <v>29</v>
      </c>
      <c r="I126" s="241" t="s">
        <v>150</v>
      </c>
      <c r="J126" s="241" t="s">
        <v>191</v>
      </c>
      <c r="K126" s="241" t="s">
        <v>26</v>
      </c>
      <c r="L126" s="239">
        <v>240</v>
      </c>
      <c r="M126" s="227">
        <v>0</v>
      </c>
      <c r="N126" s="227">
        <v>0</v>
      </c>
      <c r="O126" s="229">
        <v>0</v>
      </c>
      <c r="P126" s="229">
        <v>0</v>
      </c>
      <c r="Q126" s="227">
        <v>0</v>
      </c>
      <c r="R126" s="227">
        <v>0</v>
      </c>
      <c r="S126" s="227">
        <v>0</v>
      </c>
      <c r="T126" s="227">
        <v>0</v>
      </c>
    </row>
    <row r="127" spans="1:20" s="136" customFormat="1" ht="55.5">
      <c r="A127" s="134"/>
      <c r="B127" s="262" t="s">
        <v>132</v>
      </c>
      <c r="C127" s="239">
        <v>611</v>
      </c>
      <c r="D127" s="240">
        <v>4</v>
      </c>
      <c r="E127" s="240">
        <v>12</v>
      </c>
      <c r="F127" s="241"/>
      <c r="G127" s="241"/>
      <c r="H127" s="241"/>
      <c r="I127" s="241"/>
      <c r="J127" s="241"/>
      <c r="K127" s="241"/>
      <c r="L127" s="239"/>
      <c r="M127" s="227">
        <f t="shared" ref="M127:T128" si="85">M128</f>
        <v>343436.79</v>
      </c>
      <c r="N127" s="228">
        <f t="shared" si="85"/>
        <v>0</v>
      </c>
      <c r="O127" s="229">
        <f t="shared" si="85"/>
        <v>100000</v>
      </c>
      <c r="P127" s="229">
        <f t="shared" si="85"/>
        <v>0</v>
      </c>
      <c r="Q127" s="227">
        <f t="shared" si="85"/>
        <v>100000</v>
      </c>
      <c r="R127" s="227">
        <f t="shared" si="85"/>
        <v>0</v>
      </c>
      <c r="S127" s="227">
        <f t="shared" si="85"/>
        <v>100000</v>
      </c>
      <c r="T127" s="227">
        <f t="shared" si="85"/>
        <v>0</v>
      </c>
    </row>
    <row r="128" spans="1:20" s="135" customFormat="1" ht="166.5">
      <c r="A128" s="134"/>
      <c r="B128" s="262" t="s">
        <v>256</v>
      </c>
      <c r="C128" s="239">
        <v>611</v>
      </c>
      <c r="D128" s="240">
        <v>4</v>
      </c>
      <c r="E128" s="240">
        <v>12</v>
      </c>
      <c r="F128" s="241" t="s">
        <v>12</v>
      </c>
      <c r="G128" s="241" t="s">
        <v>149</v>
      </c>
      <c r="H128" s="241" t="s">
        <v>48</v>
      </c>
      <c r="I128" s="241" t="s">
        <v>149</v>
      </c>
      <c r="J128" s="241" t="s">
        <v>32</v>
      </c>
      <c r="K128" s="241" t="s">
        <v>149</v>
      </c>
      <c r="L128" s="239"/>
      <c r="M128" s="227">
        <f t="shared" si="85"/>
        <v>343436.79</v>
      </c>
      <c r="N128" s="228">
        <f t="shared" si="85"/>
        <v>0</v>
      </c>
      <c r="O128" s="229">
        <f t="shared" si="85"/>
        <v>100000</v>
      </c>
      <c r="P128" s="230">
        <f t="shared" si="85"/>
        <v>0</v>
      </c>
      <c r="Q128" s="227">
        <f t="shared" si="85"/>
        <v>100000</v>
      </c>
      <c r="R128" s="228">
        <f t="shared" si="85"/>
        <v>0</v>
      </c>
      <c r="S128" s="227">
        <f t="shared" si="85"/>
        <v>100000</v>
      </c>
      <c r="T128" s="228">
        <f t="shared" si="85"/>
        <v>0</v>
      </c>
    </row>
    <row r="129" spans="1:20" s="135" customFormat="1" ht="111">
      <c r="A129" s="134"/>
      <c r="B129" s="262" t="s">
        <v>258</v>
      </c>
      <c r="C129" s="239">
        <v>611</v>
      </c>
      <c r="D129" s="240">
        <v>4</v>
      </c>
      <c r="E129" s="240">
        <v>12</v>
      </c>
      <c r="F129" s="241" t="s">
        <v>12</v>
      </c>
      <c r="G129" s="241" t="s">
        <v>164</v>
      </c>
      <c r="H129" s="241" t="s">
        <v>48</v>
      </c>
      <c r="I129" s="241" t="s">
        <v>149</v>
      </c>
      <c r="J129" s="241" t="s">
        <v>32</v>
      </c>
      <c r="K129" s="241" t="s">
        <v>149</v>
      </c>
      <c r="L129" s="239"/>
      <c r="M129" s="227">
        <f>M130</f>
        <v>343436.79</v>
      </c>
      <c r="N129" s="228">
        <f t="shared" ref="N129" si="86">N134</f>
        <v>0</v>
      </c>
      <c r="O129" s="229">
        <f t="shared" ref="O129:P129" si="87">O134</f>
        <v>100000</v>
      </c>
      <c r="P129" s="230">
        <f t="shared" si="87"/>
        <v>0</v>
      </c>
      <c r="Q129" s="227">
        <f t="shared" ref="Q129:R129" si="88">Q134</f>
        <v>100000</v>
      </c>
      <c r="R129" s="228">
        <f t="shared" si="88"/>
        <v>0</v>
      </c>
      <c r="S129" s="227">
        <f t="shared" ref="S129:T129" si="89">S134</f>
        <v>100000</v>
      </c>
      <c r="T129" s="228">
        <f t="shared" si="89"/>
        <v>0</v>
      </c>
    </row>
    <row r="130" spans="1:20" s="135" customFormat="1" ht="55.5">
      <c r="A130" s="134"/>
      <c r="B130" s="262" t="s">
        <v>165</v>
      </c>
      <c r="C130" s="239">
        <v>611</v>
      </c>
      <c r="D130" s="240">
        <v>4</v>
      </c>
      <c r="E130" s="240">
        <v>12</v>
      </c>
      <c r="F130" s="241" t="s">
        <v>12</v>
      </c>
      <c r="G130" s="241" t="s">
        <v>164</v>
      </c>
      <c r="H130" s="241" t="s">
        <v>9</v>
      </c>
      <c r="I130" s="241" t="s">
        <v>149</v>
      </c>
      <c r="J130" s="241" t="s">
        <v>32</v>
      </c>
      <c r="K130" s="241" t="s">
        <v>149</v>
      </c>
      <c r="L130" s="239"/>
      <c r="M130" s="227">
        <f>M134+M131</f>
        <v>343436.79</v>
      </c>
      <c r="N130" s="228">
        <f t="shared" ref="N130:R130" si="90">N134+N131</f>
        <v>0</v>
      </c>
      <c r="O130" s="229">
        <f t="shared" si="90"/>
        <v>100000</v>
      </c>
      <c r="P130" s="230">
        <f t="shared" si="90"/>
        <v>0</v>
      </c>
      <c r="Q130" s="227">
        <f t="shared" si="90"/>
        <v>100000</v>
      </c>
      <c r="R130" s="228">
        <f t="shared" si="90"/>
        <v>0</v>
      </c>
      <c r="S130" s="227">
        <f t="shared" ref="S130:T130" si="91">S134+S131</f>
        <v>100000</v>
      </c>
      <c r="T130" s="228">
        <f t="shared" si="91"/>
        <v>0</v>
      </c>
    </row>
    <row r="131" spans="1:20" s="135" customFormat="1" ht="56.25" hidden="1" customHeight="1">
      <c r="A131" s="134"/>
      <c r="B131" s="262" t="s">
        <v>192</v>
      </c>
      <c r="C131" s="239">
        <v>611</v>
      </c>
      <c r="D131" s="240">
        <v>4</v>
      </c>
      <c r="E131" s="240">
        <v>12</v>
      </c>
      <c r="F131" s="241" t="s">
        <v>12</v>
      </c>
      <c r="G131" s="241" t="s">
        <v>164</v>
      </c>
      <c r="H131" s="241" t="s">
        <v>9</v>
      </c>
      <c r="I131" s="241" t="s">
        <v>5</v>
      </c>
      <c r="J131" s="241" t="s">
        <v>170</v>
      </c>
      <c r="K131" s="241" t="s">
        <v>149</v>
      </c>
      <c r="L131" s="239"/>
      <c r="M131" s="227">
        <f t="shared" ref="M131:R131" si="92">M133</f>
        <v>38396.79</v>
      </c>
      <c r="N131" s="228">
        <f t="shared" si="92"/>
        <v>0</v>
      </c>
      <c r="O131" s="229">
        <f t="shared" si="92"/>
        <v>0</v>
      </c>
      <c r="P131" s="230">
        <f t="shared" si="92"/>
        <v>0</v>
      </c>
      <c r="Q131" s="227">
        <f t="shared" si="92"/>
        <v>0</v>
      </c>
      <c r="R131" s="228">
        <f t="shared" si="92"/>
        <v>0</v>
      </c>
      <c r="S131" s="227">
        <f t="shared" ref="S131:T131" si="93">S133</f>
        <v>0</v>
      </c>
      <c r="T131" s="228">
        <f t="shared" si="93"/>
        <v>0</v>
      </c>
    </row>
    <row r="132" spans="1:20" s="135" customFormat="1" ht="55.5" hidden="1">
      <c r="A132" s="134"/>
      <c r="B132" s="262" t="s">
        <v>157</v>
      </c>
      <c r="C132" s="239">
        <v>611</v>
      </c>
      <c r="D132" s="240">
        <v>4</v>
      </c>
      <c r="E132" s="240">
        <v>12</v>
      </c>
      <c r="F132" s="241" t="s">
        <v>12</v>
      </c>
      <c r="G132" s="241" t="s">
        <v>164</v>
      </c>
      <c r="H132" s="241" t="s">
        <v>9</v>
      </c>
      <c r="I132" s="241" t="s">
        <v>5</v>
      </c>
      <c r="J132" s="241" t="s">
        <v>170</v>
      </c>
      <c r="K132" s="241" t="s">
        <v>149</v>
      </c>
      <c r="L132" s="239">
        <v>200</v>
      </c>
      <c r="M132" s="227">
        <f t="shared" ref="M132:T132" si="94">M133</f>
        <v>38396.79</v>
      </c>
      <c r="N132" s="228">
        <f t="shared" si="94"/>
        <v>0</v>
      </c>
      <c r="O132" s="229">
        <f t="shared" si="94"/>
        <v>0</v>
      </c>
      <c r="P132" s="230">
        <f t="shared" si="94"/>
        <v>0</v>
      </c>
      <c r="Q132" s="227">
        <f t="shared" si="94"/>
        <v>0</v>
      </c>
      <c r="R132" s="228">
        <f t="shared" si="94"/>
        <v>0</v>
      </c>
      <c r="S132" s="227">
        <f t="shared" si="94"/>
        <v>0</v>
      </c>
      <c r="T132" s="228">
        <f t="shared" si="94"/>
        <v>0</v>
      </c>
    </row>
    <row r="133" spans="1:20" s="135" customFormat="1" ht="84" hidden="1" customHeight="1">
      <c r="A133" s="134"/>
      <c r="B133" s="262" t="s">
        <v>158</v>
      </c>
      <c r="C133" s="239">
        <v>611</v>
      </c>
      <c r="D133" s="240">
        <v>4</v>
      </c>
      <c r="E133" s="240">
        <v>12</v>
      </c>
      <c r="F133" s="241" t="s">
        <v>12</v>
      </c>
      <c r="G133" s="241" t="s">
        <v>164</v>
      </c>
      <c r="H133" s="241" t="s">
        <v>9</v>
      </c>
      <c r="I133" s="241" t="s">
        <v>5</v>
      </c>
      <c r="J133" s="241" t="s">
        <v>170</v>
      </c>
      <c r="K133" s="241" t="s">
        <v>149</v>
      </c>
      <c r="L133" s="239">
        <v>240</v>
      </c>
      <c r="M133" s="227">
        <v>38396.79</v>
      </c>
      <c r="N133" s="228">
        <v>0</v>
      </c>
      <c r="O133" s="229">
        <v>0</v>
      </c>
      <c r="P133" s="230">
        <v>0</v>
      </c>
      <c r="Q133" s="227">
        <v>0</v>
      </c>
      <c r="R133" s="228">
        <v>0</v>
      </c>
      <c r="S133" s="227">
        <v>0</v>
      </c>
      <c r="T133" s="228">
        <v>0</v>
      </c>
    </row>
    <row r="134" spans="1:20" s="135" customFormat="1" ht="55.5">
      <c r="A134" s="134"/>
      <c r="B134" s="262" t="s">
        <v>192</v>
      </c>
      <c r="C134" s="239">
        <v>611</v>
      </c>
      <c r="D134" s="240">
        <v>4</v>
      </c>
      <c r="E134" s="240">
        <v>12</v>
      </c>
      <c r="F134" s="241" t="s">
        <v>12</v>
      </c>
      <c r="G134" s="241" t="s">
        <v>164</v>
      </c>
      <c r="H134" s="241" t="s">
        <v>9</v>
      </c>
      <c r="I134" s="241" t="s">
        <v>26</v>
      </c>
      <c r="J134" s="241" t="s">
        <v>170</v>
      </c>
      <c r="K134" s="241" t="s">
        <v>149</v>
      </c>
      <c r="L134" s="239"/>
      <c r="M134" s="227">
        <f t="shared" ref="M134:N134" si="95">M136</f>
        <v>305040</v>
      </c>
      <c r="N134" s="228">
        <f t="shared" si="95"/>
        <v>0</v>
      </c>
      <c r="O134" s="229">
        <f t="shared" ref="O134:P134" si="96">O136</f>
        <v>100000</v>
      </c>
      <c r="P134" s="230">
        <f t="shared" si="96"/>
        <v>0</v>
      </c>
      <c r="Q134" s="227">
        <f t="shared" ref="Q134:R134" si="97">Q136</f>
        <v>100000</v>
      </c>
      <c r="R134" s="228">
        <f t="shared" si="97"/>
        <v>0</v>
      </c>
      <c r="S134" s="227">
        <f t="shared" ref="S134:T134" si="98">S136</f>
        <v>100000</v>
      </c>
      <c r="T134" s="228">
        <f t="shared" si="98"/>
        <v>0</v>
      </c>
    </row>
    <row r="135" spans="1:20" s="135" customFormat="1" ht="55.5">
      <c r="A135" s="134"/>
      <c r="B135" s="262" t="s">
        <v>157</v>
      </c>
      <c r="C135" s="239">
        <v>611</v>
      </c>
      <c r="D135" s="240">
        <v>4</v>
      </c>
      <c r="E135" s="240">
        <v>12</v>
      </c>
      <c r="F135" s="241" t="s">
        <v>12</v>
      </c>
      <c r="G135" s="241" t="s">
        <v>164</v>
      </c>
      <c r="H135" s="241" t="s">
        <v>9</v>
      </c>
      <c r="I135" s="241" t="s">
        <v>26</v>
      </c>
      <c r="J135" s="241" t="s">
        <v>170</v>
      </c>
      <c r="K135" s="241" t="s">
        <v>149</v>
      </c>
      <c r="L135" s="239">
        <v>200</v>
      </c>
      <c r="M135" s="227">
        <f t="shared" ref="M135:T135" si="99">M136</f>
        <v>305040</v>
      </c>
      <c r="N135" s="228">
        <f t="shared" si="99"/>
        <v>0</v>
      </c>
      <c r="O135" s="229">
        <f t="shared" si="99"/>
        <v>100000</v>
      </c>
      <c r="P135" s="230">
        <f t="shared" si="99"/>
        <v>0</v>
      </c>
      <c r="Q135" s="227">
        <f t="shared" si="99"/>
        <v>100000</v>
      </c>
      <c r="R135" s="228">
        <f t="shared" si="99"/>
        <v>0</v>
      </c>
      <c r="S135" s="227">
        <f t="shared" si="99"/>
        <v>100000</v>
      </c>
      <c r="T135" s="228">
        <f t="shared" si="99"/>
        <v>0</v>
      </c>
    </row>
    <row r="136" spans="1:20" s="135" customFormat="1" ht="83.25">
      <c r="A136" s="134"/>
      <c r="B136" s="262" t="s">
        <v>158</v>
      </c>
      <c r="C136" s="239">
        <v>611</v>
      </c>
      <c r="D136" s="240">
        <v>4</v>
      </c>
      <c r="E136" s="240">
        <v>12</v>
      </c>
      <c r="F136" s="241" t="s">
        <v>12</v>
      </c>
      <c r="G136" s="241" t="s">
        <v>164</v>
      </c>
      <c r="H136" s="241" t="s">
        <v>9</v>
      </c>
      <c r="I136" s="241" t="s">
        <v>26</v>
      </c>
      <c r="J136" s="241" t="s">
        <v>170</v>
      </c>
      <c r="K136" s="241" t="s">
        <v>149</v>
      </c>
      <c r="L136" s="239">
        <v>240</v>
      </c>
      <c r="M136" s="227">
        <v>305040</v>
      </c>
      <c r="N136" s="228">
        <v>0</v>
      </c>
      <c r="O136" s="229">
        <f>355300-255300</f>
        <v>100000</v>
      </c>
      <c r="P136" s="230">
        <v>0</v>
      </c>
      <c r="Q136" s="227">
        <v>100000</v>
      </c>
      <c r="R136" s="228">
        <v>0</v>
      </c>
      <c r="S136" s="227">
        <v>100000</v>
      </c>
      <c r="T136" s="228">
        <v>0</v>
      </c>
    </row>
    <row r="137" spans="1:20" s="145" customFormat="1" ht="27.75">
      <c r="A137" s="144"/>
      <c r="B137" s="263" t="s">
        <v>134</v>
      </c>
      <c r="C137" s="242">
        <v>611</v>
      </c>
      <c r="D137" s="243">
        <v>5</v>
      </c>
      <c r="E137" s="243"/>
      <c r="F137" s="244"/>
      <c r="G137" s="244"/>
      <c r="H137" s="244"/>
      <c r="I137" s="244"/>
      <c r="J137" s="244"/>
      <c r="K137" s="244"/>
      <c r="L137" s="242"/>
      <c r="M137" s="231">
        <f>M138</f>
        <v>2096407.71</v>
      </c>
      <c r="N137" s="232">
        <v>0</v>
      </c>
      <c r="O137" s="231">
        <f>O138</f>
        <v>1250000</v>
      </c>
      <c r="P137" s="232">
        <v>0</v>
      </c>
      <c r="Q137" s="231">
        <f>Q138</f>
        <v>900000</v>
      </c>
      <c r="R137" s="232">
        <v>0</v>
      </c>
      <c r="S137" s="231">
        <f>S138</f>
        <v>900000</v>
      </c>
      <c r="T137" s="232">
        <v>0</v>
      </c>
    </row>
    <row r="138" spans="1:20" s="136" customFormat="1" ht="27.75">
      <c r="A138" s="134"/>
      <c r="B138" s="262" t="s">
        <v>136</v>
      </c>
      <c r="C138" s="239">
        <v>611</v>
      </c>
      <c r="D138" s="240">
        <v>5</v>
      </c>
      <c r="E138" s="240">
        <v>3</v>
      </c>
      <c r="F138" s="241"/>
      <c r="G138" s="241"/>
      <c r="H138" s="241"/>
      <c r="I138" s="241"/>
      <c r="J138" s="241"/>
      <c r="K138" s="241"/>
      <c r="L138" s="239"/>
      <c r="M138" s="227">
        <f>M139</f>
        <v>2096407.71</v>
      </c>
      <c r="N138" s="228">
        <v>0</v>
      </c>
      <c r="O138" s="229">
        <f>O139+O151</f>
        <v>1250000</v>
      </c>
      <c r="P138" s="229">
        <f t="shared" ref="P138:T138" si="100">P139+P151</f>
        <v>0</v>
      </c>
      <c r="Q138" s="227">
        <f t="shared" si="100"/>
        <v>900000</v>
      </c>
      <c r="R138" s="227">
        <f t="shared" si="100"/>
        <v>0</v>
      </c>
      <c r="S138" s="227">
        <f t="shared" si="100"/>
        <v>900000</v>
      </c>
      <c r="T138" s="227">
        <f t="shared" si="100"/>
        <v>0</v>
      </c>
    </row>
    <row r="139" spans="1:20" s="135" customFormat="1" ht="166.5">
      <c r="A139" s="134"/>
      <c r="B139" s="262" t="s">
        <v>256</v>
      </c>
      <c r="C139" s="239">
        <v>611</v>
      </c>
      <c r="D139" s="240">
        <v>5</v>
      </c>
      <c r="E139" s="240">
        <v>3</v>
      </c>
      <c r="F139" s="241" t="s">
        <v>12</v>
      </c>
      <c r="G139" s="241" t="s">
        <v>149</v>
      </c>
      <c r="H139" s="241" t="s">
        <v>48</v>
      </c>
      <c r="I139" s="241" t="s">
        <v>149</v>
      </c>
      <c r="J139" s="241" t="s">
        <v>32</v>
      </c>
      <c r="K139" s="241" t="s">
        <v>149</v>
      </c>
      <c r="L139" s="239"/>
      <c r="M139" s="227">
        <f>M140</f>
        <v>2096407.71</v>
      </c>
      <c r="N139" s="228">
        <f t="shared" ref="N139:T139" si="101">N140</f>
        <v>0</v>
      </c>
      <c r="O139" s="229">
        <f t="shared" si="101"/>
        <v>700000</v>
      </c>
      <c r="P139" s="230">
        <f t="shared" si="101"/>
        <v>0</v>
      </c>
      <c r="Q139" s="227">
        <f t="shared" si="101"/>
        <v>800000</v>
      </c>
      <c r="R139" s="228">
        <f t="shared" si="101"/>
        <v>0</v>
      </c>
      <c r="S139" s="227">
        <f t="shared" si="101"/>
        <v>800000</v>
      </c>
      <c r="T139" s="228">
        <f t="shared" si="101"/>
        <v>0</v>
      </c>
    </row>
    <row r="140" spans="1:20" s="135" customFormat="1" ht="166.5">
      <c r="A140" s="134"/>
      <c r="B140" s="262" t="s">
        <v>257</v>
      </c>
      <c r="C140" s="239">
        <v>611</v>
      </c>
      <c r="D140" s="240">
        <v>5</v>
      </c>
      <c r="E140" s="240">
        <v>3</v>
      </c>
      <c r="F140" s="241" t="s">
        <v>12</v>
      </c>
      <c r="G140" s="241" t="s">
        <v>26</v>
      </c>
      <c r="H140" s="241" t="s">
        <v>48</v>
      </c>
      <c r="I140" s="241" t="s">
        <v>149</v>
      </c>
      <c r="J140" s="241" t="s">
        <v>32</v>
      </c>
      <c r="K140" s="241" t="s">
        <v>149</v>
      </c>
      <c r="L140" s="239"/>
      <c r="M140" s="227">
        <f>M141</f>
        <v>2096407.71</v>
      </c>
      <c r="N140" s="228">
        <f t="shared" ref="N140:T140" si="102">N141</f>
        <v>0</v>
      </c>
      <c r="O140" s="229">
        <f t="shared" si="102"/>
        <v>700000</v>
      </c>
      <c r="P140" s="230">
        <f t="shared" si="102"/>
        <v>0</v>
      </c>
      <c r="Q140" s="227">
        <f t="shared" si="102"/>
        <v>800000</v>
      </c>
      <c r="R140" s="228">
        <f t="shared" si="102"/>
        <v>0</v>
      </c>
      <c r="S140" s="227">
        <f t="shared" si="102"/>
        <v>800000</v>
      </c>
      <c r="T140" s="228">
        <f t="shared" si="102"/>
        <v>0</v>
      </c>
    </row>
    <row r="141" spans="1:20" s="135" customFormat="1" ht="83.25">
      <c r="A141" s="134"/>
      <c r="B141" s="262" t="s">
        <v>193</v>
      </c>
      <c r="C141" s="239">
        <v>611</v>
      </c>
      <c r="D141" s="240">
        <v>5</v>
      </c>
      <c r="E141" s="240">
        <v>3</v>
      </c>
      <c r="F141" s="241" t="s">
        <v>12</v>
      </c>
      <c r="G141" s="241" t="s">
        <v>26</v>
      </c>
      <c r="H141" s="241" t="s">
        <v>19</v>
      </c>
      <c r="I141" s="241" t="s">
        <v>149</v>
      </c>
      <c r="J141" s="241" t="s">
        <v>32</v>
      </c>
      <c r="K141" s="241" t="s">
        <v>149</v>
      </c>
      <c r="L141" s="239"/>
      <c r="M141" s="227">
        <f>M145+M142+M148</f>
        <v>2096407.71</v>
      </c>
      <c r="N141" s="228">
        <f t="shared" ref="N141:R141" si="103">N145+N142+N148</f>
        <v>0</v>
      </c>
      <c r="O141" s="229">
        <f t="shared" si="103"/>
        <v>700000</v>
      </c>
      <c r="P141" s="230">
        <f t="shared" si="103"/>
        <v>0</v>
      </c>
      <c r="Q141" s="227">
        <f t="shared" si="103"/>
        <v>800000</v>
      </c>
      <c r="R141" s="228">
        <f t="shared" si="103"/>
        <v>0</v>
      </c>
      <c r="S141" s="227">
        <f t="shared" ref="S141:T141" si="104">S145+S142+S148</f>
        <v>800000</v>
      </c>
      <c r="T141" s="228">
        <f t="shared" si="104"/>
        <v>0</v>
      </c>
    </row>
    <row r="142" spans="1:20" s="135" customFormat="1" ht="71.25" hidden="1" customHeight="1">
      <c r="A142" s="134"/>
      <c r="B142" s="262" t="s">
        <v>194</v>
      </c>
      <c r="C142" s="239">
        <v>611</v>
      </c>
      <c r="D142" s="240">
        <v>5</v>
      </c>
      <c r="E142" s="240">
        <v>3</v>
      </c>
      <c r="F142" s="241" t="s">
        <v>12</v>
      </c>
      <c r="G142" s="241" t="s">
        <v>26</v>
      </c>
      <c r="H142" s="241" t="s">
        <v>19</v>
      </c>
      <c r="I142" s="241" t="s">
        <v>5</v>
      </c>
      <c r="J142" s="241" t="s">
        <v>170</v>
      </c>
      <c r="K142" s="241" t="s">
        <v>149</v>
      </c>
      <c r="L142" s="239"/>
      <c r="M142" s="227">
        <f t="shared" ref="M142:T142" si="105">M143</f>
        <v>14000</v>
      </c>
      <c r="N142" s="228">
        <f t="shared" si="105"/>
        <v>0</v>
      </c>
      <c r="O142" s="229">
        <f t="shared" si="105"/>
        <v>0</v>
      </c>
      <c r="P142" s="230">
        <f t="shared" si="105"/>
        <v>0</v>
      </c>
      <c r="Q142" s="227">
        <f t="shared" si="105"/>
        <v>0</v>
      </c>
      <c r="R142" s="228">
        <f t="shared" si="105"/>
        <v>0</v>
      </c>
      <c r="S142" s="227">
        <f t="shared" si="105"/>
        <v>0</v>
      </c>
      <c r="T142" s="228">
        <f t="shared" si="105"/>
        <v>0</v>
      </c>
    </row>
    <row r="143" spans="1:20" s="135" customFormat="1" ht="83.25" hidden="1">
      <c r="A143" s="134"/>
      <c r="B143" s="262" t="s">
        <v>174</v>
      </c>
      <c r="C143" s="239">
        <v>611</v>
      </c>
      <c r="D143" s="240">
        <v>5</v>
      </c>
      <c r="E143" s="240">
        <v>3</v>
      </c>
      <c r="F143" s="241" t="s">
        <v>12</v>
      </c>
      <c r="G143" s="241" t="s">
        <v>26</v>
      </c>
      <c r="H143" s="241" t="s">
        <v>19</v>
      </c>
      <c r="I143" s="241" t="s">
        <v>5</v>
      </c>
      <c r="J143" s="241" t="s">
        <v>170</v>
      </c>
      <c r="K143" s="241" t="s">
        <v>149</v>
      </c>
      <c r="L143" s="239">
        <v>200</v>
      </c>
      <c r="M143" s="227">
        <f>M144</f>
        <v>14000</v>
      </c>
      <c r="N143" s="228">
        <v>0</v>
      </c>
      <c r="O143" s="229">
        <f>O144</f>
        <v>0</v>
      </c>
      <c r="P143" s="230">
        <v>0</v>
      </c>
      <c r="Q143" s="227">
        <f>Q144</f>
        <v>0</v>
      </c>
      <c r="R143" s="228">
        <v>0</v>
      </c>
      <c r="S143" s="227">
        <f>S144</f>
        <v>0</v>
      </c>
      <c r="T143" s="228">
        <v>0</v>
      </c>
    </row>
    <row r="144" spans="1:20" s="135" customFormat="1" ht="55.5" hidden="1">
      <c r="A144" s="134"/>
      <c r="B144" s="262" t="s">
        <v>157</v>
      </c>
      <c r="C144" s="239">
        <v>611</v>
      </c>
      <c r="D144" s="240">
        <v>5</v>
      </c>
      <c r="E144" s="240">
        <v>3</v>
      </c>
      <c r="F144" s="241" t="s">
        <v>12</v>
      </c>
      <c r="G144" s="241" t="s">
        <v>26</v>
      </c>
      <c r="H144" s="241" t="s">
        <v>19</v>
      </c>
      <c r="I144" s="241" t="s">
        <v>5</v>
      </c>
      <c r="J144" s="241" t="s">
        <v>170</v>
      </c>
      <c r="K144" s="241" t="s">
        <v>149</v>
      </c>
      <c r="L144" s="239">
        <v>240</v>
      </c>
      <c r="M144" s="227">
        <v>14000</v>
      </c>
      <c r="N144" s="228">
        <f t="shared" ref="N144:T144" si="106">N145</f>
        <v>0</v>
      </c>
      <c r="O144" s="229">
        <v>0</v>
      </c>
      <c r="P144" s="230">
        <f t="shared" si="106"/>
        <v>0</v>
      </c>
      <c r="Q144" s="227">
        <v>0</v>
      </c>
      <c r="R144" s="228">
        <f t="shared" si="106"/>
        <v>0</v>
      </c>
      <c r="S144" s="227">
        <v>0</v>
      </c>
      <c r="T144" s="228">
        <f t="shared" si="106"/>
        <v>0</v>
      </c>
    </row>
    <row r="145" spans="1:20" s="135" customFormat="1" ht="55.5">
      <c r="A145" s="134"/>
      <c r="B145" s="262" t="s">
        <v>194</v>
      </c>
      <c r="C145" s="239">
        <v>611</v>
      </c>
      <c r="D145" s="240">
        <v>5</v>
      </c>
      <c r="E145" s="240">
        <v>3</v>
      </c>
      <c r="F145" s="241" t="s">
        <v>12</v>
      </c>
      <c r="G145" s="241" t="s">
        <v>26</v>
      </c>
      <c r="H145" s="241" t="s">
        <v>19</v>
      </c>
      <c r="I145" s="241" t="s">
        <v>26</v>
      </c>
      <c r="J145" s="241" t="s">
        <v>27</v>
      </c>
      <c r="K145" s="241" t="s">
        <v>149</v>
      </c>
      <c r="L145" s="239"/>
      <c r="M145" s="227">
        <f t="shared" ref="M145:T145" si="107">M146</f>
        <v>286099.5</v>
      </c>
      <c r="N145" s="228">
        <f t="shared" si="107"/>
        <v>0</v>
      </c>
      <c r="O145" s="229">
        <f t="shared" si="107"/>
        <v>300000</v>
      </c>
      <c r="P145" s="230">
        <f t="shared" si="107"/>
        <v>0</v>
      </c>
      <c r="Q145" s="227">
        <f t="shared" si="107"/>
        <v>300000</v>
      </c>
      <c r="R145" s="228">
        <f t="shared" si="107"/>
        <v>0</v>
      </c>
      <c r="S145" s="227">
        <f t="shared" si="107"/>
        <v>300000</v>
      </c>
      <c r="T145" s="228">
        <f t="shared" si="107"/>
        <v>0</v>
      </c>
    </row>
    <row r="146" spans="1:20" s="135" customFormat="1" ht="83.25">
      <c r="A146" s="134"/>
      <c r="B146" s="262" t="s">
        <v>174</v>
      </c>
      <c r="C146" s="239">
        <v>611</v>
      </c>
      <c r="D146" s="240">
        <v>5</v>
      </c>
      <c r="E146" s="240">
        <v>3</v>
      </c>
      <c r="F146" s="241" t="s">
        <v>12</v>
      </c>
      <c r="G146" s="241" t="s">
        <v>26</v>
      </c>
      <c r="H146" s="241" t="s">
        <v>19</v>
      </c>
      <c r="I146" s="241" t="s">
        <v>26</v>
      </c>
      <c r="J146" s="241" t="s">
        <v>27</v>
      </c>
      <c r="K146" s="241" t="s">
        <v>149</v>
      </c>
      <c r="L146" s="239">
        <v>200</v>
      </c>
      <c r="M146" s="227">
        <f>M147</f>
        <v>286099.5</v>
      </c>
      <c r="N146" s="228">
        <v>0</v>
      </c>
      <c r="O146" s="229">
        <f>O147</f>
        <v>300000</v>
      </c>
      <c r="P146" s="230">
        <v>0</v>
      </c>
      <c r="Q146" s="227">
        <f>Q147</f>
        <v>300000</v>
      </c>
      <c r="R146" s="228">
        <v>0</v>
      </c>
      <c r="S146" s="227">
        <f>S147</f>
        <v>300000</v>
      </c>
      <c r="T146" s="228">
        <v>0</v>
      </c>
    </row>
    <row r="147" spans="1:20" s="135" customFormat="1" ht="55.5">
      <c r="A147" s="134"/>
      <c r="B147" s="262" t="s">
        <v>157</v>
      </c>
      <c r="C147" s="239">
        <v>611</v>
      </c>
      <c r="D147" s="240">
        <v>5</v>
      </c>
      <c r="E147" s="240">
        <v>3</v>
      </c>
      <c r="F147" s="241" t="s">
        <v>12</v>
      </c>
      <c r="G147" s="241" t="s">
        <v>26</v>
      </c>
      <c r="H147" s="241" t="s">
        <v>19</v>
      </c>
      <c r="I147" s="241" t="s">
        <v>26</v>
      </c>
      <c r="J147" s="241" t="s">
        <v>27</v>
      </c>
      <c r="K147" s="241" t="s">
        <v>149</v>
      </c>
      <c r="L147" s="239">
        <v>240</v>
      </c>
      <c r="M147" s="227">
        <v>286099.5</v>
      </c>
      <c r="N147" s="228">
        <f t="shared" ref="M147:T148" si="108">N148</f>
        <v>0</v>
      </c>
      <c r="O147" s="229">
        <v>300000</v>
      </c>
      <c r="P147" s="230">
        <f t="shared" si="108"/>
        <v>0</v>
      </c>
      <c r="Q147" s="227">
        <v>300000</v>
      </c>
      <c r="R147" s="228">
        <f t="shared" si="108"/>
        <v>0</v>
      </c>
      <c r="S147" s="227">
        <v>300000</v>
      </c>
      <c r="T147" s="228">
        <f t="shared" si="108"/>
        <v>0</v>
      </c>
    </row>
    <row r="148" spans="1:20" s="135" customFormat="1" ht="27.75">
      <c r="A148" s="134"/>
      <c r="B148" s="262" t="s">
        <v>195</v>
      </c>
      <c r="C148" s="239">
        <v>611</v>
      </c>
      <c r="D148" s="240">
        <v>5</v>
      </c>
      <c r="E148" s="240">
        <v>3</v>
      </c>
      <c r="F148" s="241" t="s">
        <v>12</v>
      </c>
      <c r="G148" s="241" t="s">
        <v>26</v>
      </c>
      <c r="H148" s="241" t="s">
        <v>19</v>
      </c>
      <c r="I148" s="241" t="s">
        <v>26</v>
      </c>
      <c r="J148" s="241" t="s">
        <v>170</v>
      </c>
      <c r="K148" s="241" t="s">
        <v>149</v>
      </c>
      <c r="L148" s="239"/>
      <c r="M148" s="227">
        <f t="shared" si="108"/>
        <v>1796308.21</v>
      </c>
      <c r="N148" s="228">
        <f t="shared" si="108"/>
        <v>0</v>
      </c>
      <c r="O148" s="229">
        <f t="shared" si="108"/>
        <v>400000</v>
      </c>
      <c r="P148" s="230">
        <f t="shared" si="108"/>
        <v>0</v>
      </c>
      <c r="Q148" s="227">
        <f t="shared" si="108"/>
        <v>500000</v>
      </c>
      <c r="R148" s="228">
        <f t="shared" si="108"/>
        <v>0</v>
      </c>
      <c r="S148" s="227">
        <f t="shared" si="108"/>
        <v>500000</v>
      </c>
      <c r="T148" s="228">
        <f t="shared" si="108"/>
        <v>0</v>
      </c>
    </row>
    <row r="149" spans="1:20" s="135" customFormat="1" ht="55.5">
      <c r="A149" s="134"/>
      <c r="B149" s="262" t="s">
        <v>157</v>
      </c>
      <c r="C149" s="239">
        <v>611</v>
      </c>
      <c r="D149" s="240">
        <v>5</v>
      </c>
      <c r="E149" s="240">
        <v>3</v>
      </c>
      <c r="F149" s="241" t="s">
        <v>12</v>
      </c>
      <c r="G149" s="241" t="s">
        <v>26</v>
      </c>
      <c r="H149" s="241" t="s">
        <v>19</v>
      </c>
      <c r="I149" s="241" t="s">
        <v>26</v>
      </c>
      <c r="J149" s="241" t="s">
        <v>170</v>
      </c>
      <c r="K149" s="241" t="s">
        <v>149</v>
      </c>
      <c r="L149" s="239">
        <v>200</v>
      </c>
      <c r="M149" s="227">
        <f t="shared" ref="M149:T149" si="109">M150</f>
        <v>1796308.21</v>
      </c>
      <c r="N149" s="228">
        <f t="shared" si="109"/>
        <v>0</v>
      </c>
      <c r="O149" s="229">
        <f t="shared" si="109"/>
        <v>400000</v>
      </c>
      <c r="P149" s="230">
        <f t="shared" si="109"/>
        <v>0</v>
      </c>
      <c r="Q149" s="227">
        <f t="shared" si="109"/>
        <v>500000</v>
      </c>
      <c r="R149" s="228">
        <f t="shared" si="109"/>
        <v>0</v>
      </c>
      <c r="S149" s="227">
        <f t="shared" si="109"/>
        <v>500000</v>
      </c>
      <c r="T149" s="228">
        <f t="shared" si="109"/>
        <v>0</v>
      </c>
    </row>
    <row r="150" spans="1:20" s="135" customFormat="1" ht="83.25">
      <c r="A150" s="134"/>
      <c r="B150" s="262" t="s">
        <v>158</v>
      </c>
      <c r="C150" s="239">
        <v>611</v>
      </c>
      <c r="D150" s="240">
        <v>5</v>
      </c>
      <c r="E150" s="240">
        <v>3</v>
      </c>
      <c r="F150" s="241" t="s">
        <v>12</v>
      </c>
      <c r="G150" s="241" t="s">
        <v>26</v>
      </c>
      <c r="H150" s="241" t="s">
        <v>19</v>
      </c>
      <c r="I150" s="241" t="s">
        <v>26</v>
      </c>
      <c r="J150" s="241" t="s">
        <v>170</v>
      </c>
      <c r="K150" s="241" t="s">
        <v>149</v>
      </c>
      <c r="L150" s="239">
        <v>240</v>
      </c>
      <c r="M150" s="227">
        <f>3384857.4-900000-100000-1100000-49472+110422.81+450500</f>
        <v>1796308.21</v>
      </c>
      <c r="N150" s="228">
        <v>0</v>
      </c>
      <c r="O150" s="229">
        <v>400000</v>
      </c>
      <c r="P150" s="230">
        <v>0</v>
      </c>
      <c r="Q150" s="227">
        <v>500000</v>
      </c>
      <c r="R150" s="228">
        <v>0</v>
      </c>
      <c r="S150" s="227">
        <v>500000</v>
      </c>
      <c r="T150" s="228">
        <v>0</v>
      </c>
    </row>
    <row r="151" spans="1:20" s="135" customFormat="1" ht="194.25">
      <c r="A151" s="134"/>
      <c r="B151" s="262" t="s">
        <v>381</v>
      </c>
      <c r="C151" s="239">
        <v>611</v>
      </c>
      <c r="D151" s="240">
        <v>5</v>
      </c>
      <c r="E151" s="240">
        <v>3</v>
      </c>
      <c r="F151" s="542" t="s">
        <v>380</v>
      </c>
      <c r="G151" s="241" t="s">
        <v>149</v>
      </c>
      <c r="H151" s="241" t="s">
        <v>48</v>
      </c>
      <c r="I151" s="241" t="s">
        <v>149</v>
      </c>
      <c r="J151" s="241" t="s">
        <v>32</v>
      </c>
      <c r="K151" s="241" t="s">
        <v>149</v>
      </c>
      <c r="L151" s="239"/>
      <c r="M151" s="227"/>
      <c r="N151" s="228"/>
      <c r="O151" s="229">
        <f>O152+O161</f>
        <v>550000</v>
      </c>
      <c r="P151" s="230">
        <f t="shared" ref="P151:T152" si="110">P152</f>
        <v>0</v>
      </c>
      <c r="Q151" s="227">
        <f t="shared" si="110"/>
        <v>100000</v>
      </c>
      <c r="R151" s="228">
        <f t="shared" si="110"/>
        <v>0</v>
      </c>
      <c r="S151" s="227">
        <f t="shared" si="110"/>
        <v>100000</v>
      </c>
      <c r="T151" s="228">
        <f t="shared" si="110"/>
        <v>0</v>
      </c>
    </row>
    <row r="152" spans="1:20" s="135" customFormat="1" ht="124.5" customHeight="1">
      <c r="A152" s="134"/>
      <c r="B152" s="262" t="s">
        <v>382</v>
      </c>
      <c r="C152" s="239">
        <v>611</v>
      </c>
      <c r="D152" s="240">
        <v>5</v>
      </c>
      <c r="E152" s="240">
        <v>3</v>
      </c>
      <c r="F152" s="542" t="s">
        <v>380</v>
      </c>
      <c r="G152" s="241" t="s">
        <v>5</v>
      </c>
      <c r="H152" s="241" t="s">
        <v>48</v>
      </c>
      <c r="I152" s="241" t="s">
        <v>149</v>
      </c>
      <c r="J152" s="241" t="s">
        <v>32</v>
      </c>
      <c r="K152" s="241" t="s">
        <v>149</v>
      </c>
      <c r="L152" s="239"/>
      <c r="M152" s="227"/>
      <c r="N152" s="228"/>
      <c r="O152" s="229">
        <f>O153+O157</f>
        <v>500000</v>
      </c>
      <c r="P152" s="230">
        <f t="shared" si="110"/>
        <v>0</v>
      </c>
      <c r="Q152" s="227">
        <f t="shared" si="110"/>
        <v>100000</v>
      </c>
      <c r="R152" s="228">
        <f t="shared" si="110"/>
        <v>0</v>
      </c>
      <c r="S152" s="227">
        <f t="shared" si="110"/>
        <v>100000</v>
      </c>
      <c r="T152" s="228">
        <f t="shared" si="110"/>
        <v>0</v>
      </c>
    </row>
    <row r="153" spans="1:20" s="135" customFormat="1" ht="134.25" customHeight="1">
      <c r="A153" s="134"/>
      <c r="B153" s="262" t="s">
        <v>383</v>
      </c>
      <c r="C153" s="239">
        <v>611</v>
      </c>
      <c r="D153" s="240">
        <v>5</v>
      </c>
      <c r="E153" s="240">
        <v>3</v>
      </c>
      <c r="F153" s="542" t="s">
        <v>380</v>
      </c>
      <c r="G153" s="241" t="s">
        <v>5</v>
      </c>
      <c r="H153" s="241" t="s">
        <v>9</v>
      </c>
      <c r="I153" s="241" t="s">
        <v>149</v>
      </c>
      <c r="J153" s="241" t="s">
        <v>32</v>
      </c>
      <c r="K153" s="241" t="s">
        <v>149</v>
      </c>
      <c r="L153" s="239"/>
      <c r="M153" s="227"/>
      <c r="N153" s="228"/>
      <c r="O153" s="229">
        <f>O154</f>
        <v>400000</v>
      </c>
      <c r="P153" s="230">
        <f>P172+P154+P175</f>
        <v>0</v>
      </c>
      <c r="Q153" s="227">
        <f>Q172+Q154+Q175</f>
        <v>100000</v>
      </c>
      <c r="R153" s="228">
        <f>R172+R154+R175</f>
        <v>0</v>
      </c>
      <c r="S153" s="227">
        <f>S172+S154+S175</f>
        <v>100000</v>
      </c>
      <c r="T153" s="228">
        <f>T172+T154+T175</f>
        <v>0</v>
      </c>
    </row>
    <row r="154" spans="1:20" s="135" customFormat="1" ht="90.75" customHeight="1">
      <c r="A154" s="134"/>
      <c r="B154" s="262" t="s">
        <v>384</v>
      </c>
      <c r="C154" s="239">
        <v>611</v>
      </c>
      <c r="D154" s="240">
        <v>5</v>
      </c>
      <c r="E154" s="240">
        <v>3</v>
      </c>
      <c r="F154" s="542" t="s">
        <v>380</v>
      </c>
      <c r="G154" s="241" t="s">
        <v>5</v>
      </c>
      <c r="H154" s="241" t="s">
        <v>9</v>
      </c>
      <c r="I154" s="241" t="s">
        <v>26</v>
      </c>
      <c r="J154" s="241" t="s">
        <v>27</v>
      </c>
      <c r="K154" s="241" t="s">
        <v>149</v>
      </c>
      <c r="L154" s="239"/>
      <c r="M154" s="227"/>
      <c r="N154" s="228"/>
      <c r="O154" s="229">
        <f t="shared" ref="O154:T154" si="111">O155</f>
        <v>400000</v>
      </c>
      <c r="P154" s="230">
        <f t="shared" si="111"/>
        <v>0</v>
      </c>
      <c r="Q154" s="227">
        <f t="shared" si="111"/>
        <v>0</v>
      </c>
      <c r="R154" s="228">
        <f t="shared" si="111"/>
        <v>0</v>
      </c>
      <c r="S154" s="227">
        <f t="shared" si="111"/>
        <v>0</v>
      </c>
      <c r="T154" s="228">
        <f t="shared" si="111"/>
        <v>0</v>
      </c>
    </row>
    <row r="155" spans="1:20" s="135" customFormat="1" ht="83.25">
      <c r="A155" s="134"/>
      <c r="B155" s="262" t="s">
        <v>174</v>
      </c>
      <c r="C155" s="239">
        <v>611</v>
      </c>
      <c r="D155" s="240">
        <v>5</v>
      </c>
      <c r="E155" s="240">
        <v>3</v>
      </c>
      <c r="F155" s="542" t="s">
        <v>380</v>
      </c>
      <c r="G155" s="241" t="s">
        <v>5</v>
      </c>
      <c r="H155" s="241" t="s">
        <v>9</v>
      </c>
      <c r="I155" s="241" t="s">
        <v>26</v>
      </c>
      <c r="J155" s="241" t="s">
        <v>27</v>
      </c>
      <c r="K155" s="241" t="s">
        <v>149</v>
      </c>
      <c r="L155" s="239">
        <v>200</v>
      </c>
      <c r="M155" s="227"/>
      <c r="N155" s="228"/>
      <c r="O155" s="229">
        <f>O156</f>
        <v>400000</v>
      </c>
      <c r="P155" s="230">
        <v>0</v>
      </c>
      <c r="Q155" s="227">
        <f>Q156</f>
        <v>0</v>
      </c>
      <c r="R155" s="228">
        <v>0</v>
      </c>
      <c r="S155" s="227">
        <f>S156</f>
        <v>0</v>
      </c>
      <c r="T155" s="228">
        <v>0</v>
      </c>
    </row>
    <row r="156" spans="1:20" s="135" customFormat="1" ht="55.5">
      <c r="A156" s="134"/>
      <c r="B156" s="262" t="s">
        <v>157</v>
      </c>
      <c r="C156" s="239">
        <v>611</v>
      </c>
      <c r="D156" s="240">
        <v>5</v>
      </c>
      <c r="E156" s="240">
        <v>3</v>
      </c>
      <c r="F156" s="542" t="s">
        <v>380</v>
      </c>
      <c r="G156" s="241" t="s">
        <v>5</v>
      </c>
      <c r="H156" s="241" t="s">
        <v>9</v>
      </c>
      <c r="I156" s="241" t="s">
        <v>26</v>
      </c>
      <c r="J156" s="241" t="s">
        <v>27</v>
      </c>
      <c r="K156" s="241" t="s">
        <v>149</v>
      </c>
      <c r="L156" s="239">
        <v>240</v>
      </c>
      <c r="M156" s="227"/>
      <c r="N156" s="228"/>
      <c r="O156" s="229">
        <v>400000</v>
      </c>
      <c r="P156" s="230">
        <f t="shared" ref="P156:T156" si="112">P172</f>
        <v>0</v>
      </c>
      <c r="Q156" s="227">
        <v>0</v>
      </c>
      <c r="R156" s="228">
        <f t="shared" si="112"/>
        <v>0</v>
      </c>
      <c r="S156" s="227">
        <v>0</v>
      </c>
      <c r="T156" s="228">
        <f t="shared" si="112"/>
        <v>0</v>
      </c>
    </row>
    <row r="157" spans="1:20" s="135" customFormat="1" ht="55.5">
      <c r="A157" s="134"/>
      <c r="B157" s="262" t="s">
        <v>385</v>
      </c>
      <c r="C157" s="239">
        <v>611</v>
      </c>
      <c r="D157" s="240">
        <v>5</v>
      </c>
      <c r="E157" s="240">
        <v>3</v>
      </c>
      <c r="F157" s="542" t="s">
        <v>380</v>
      </c>
      <c r="G157" s="241" t="s">
        <v>5</v>
      </c>
      <c r="H157" s="241" t="s">
        <v>19</v>
      </c>
      <c r="I157" s="241" t="s">
        <v>149</v>
      </c>
      <c r="J157" s="241" t="s">
        <v>32</v>
      </c>
      <c r="K157" s="241" t="s">
        <v>149</v>
      </c>
      <c r="L157" s="239"/>
      <c r="M157" s="227"/>
      <c r="N157" s="228"/>
      <c r="O157" s="229">
        <f>O158</f>
        <v>100000</v>
      </c>
      <c r="P157" s="230">
        <f>P177+P158+P180</f>
        <v>0</v>
      </c>
      <c r="Q157" s="227">
        <f>Q158</f>
        <v>0</v>
      </c>
      <c r="R157" s="228">
        <f>R177+R158+R180</f>
        <v>0</v>
      </c>
      <c r="S157" s="227">
        <f>S158</f>
        <v>0</v>
      </c>
      <c r="T157" s="228">
        <f>T177+T158+T180</f>
        <v>0</v>
      </c>
    </row>
    <row r="158" spans="1:20" s="135" customFormat="1" ht="55.5">
      <c r="A158" s="134"/>
      <c r="B158" s="262" t="s">
        <v>386</v>
      </c>
      <c r="C158" s="239">
        <v>611</v>
      </c>
      <c r="D158" s="240">
        <v>5</v>
      </c>
      <c r="E158" s="240">
        <v>3</v>
      </c>
      <c r="F158" s="542" t="s">
        <v>380</v>
      </c>
      <c r="G158" s="241" t="s">
        <v>5</v>
      </c>
      <c r="H158" s="241" t="s">
        <v>19</v>
      </c>
      <c r="I158" s="241" t="s">
        <v>26</v>
      </c>
      <c r="J158" s="241" t="s">
        <v>27</v>
      </c>
      <c r="K158" s="241" t="s">
        <v>149</v>
      </c>
      <c r="L158" s="239"/>
      <c r="M158" s="227"/>
      <c r="N158" s="228"/>
      <c r="O158" s="229">
        <f t="shared" ref="O158:T158" si="113">O159</f>
        <v>100000</v>
      </c>
      <c r="P158" s="230">
        <f t="shared" si="113"/>
        <v>0</v>
      </c>
      <c r="Q158" s="227">
        <f t="shared" si="113"/>
        <v>0</v>
      </c>
      <c r="R158" s="228">
        <f t="shared" si="113"/>
        <v>0</v>
      </c>
      <c r="S158" s="227">
        <f t="shared" si="113"/>
        <v>0</v>
      </c>
      <c r="T158" s="228">
        <f t="shared" si="113"/>
        <v>0</v>
      </c>
    </row>
    <row r="159" spans="1:20" s="135" customFormat="1" ht="83.25">
      <c r="A159" s="134"/>
      <c r="B159" s="262" t="s">
        <v>174</v>
      </c>
      <c r="C159" s="239">
        <v>611</v>
      </c>
      <c r="D159" s="240">
        <v>5</v>
      </c>
      <c r="E159" s="240">
        <v>3</v>
      </c>
      <c r="F159" s="542" t="s">
        <v>380</v>
      </c>
      <c r="G159" s="241" t="s">
        <v>5</v>
      </c>
      <c r="H159" s="241" t="s">
        <v>19</v>
      </c>
      <c r="I159" s="241" t="s">
        <v>26</v>
      </c>
      <c r="J159" s="241" t="s">
        <v>27</v>
      </c>
      <c r="K159" s="241" t="s">
        <v>149</v>
      </c>
      <c r="L159" s="239">
        <v>200</v>
      </c>
      <c r="M159" s="227"/>
      <c r="N159" s="228"/>
      <c r="O159" s="229">
        <f>O160</f>
        <v>100000</v>
      </c>
      <c r="P159" s="230">
        <v>0</v>
      </c>
      <c r="Q159" s="227">
        <f>Q160</f>
        <v>0</v>
      </c>
      <c r="R159" s="228">
        <v>0</v>
      </c>
      <c r="S159" s="227">
        <f>S160</f>
        <v>0</v>
      </c>
      <c r="T159" s="228">
        <v>0</v>
      </c>
    </row>
    <row r="160" spans="1:20" s="135" customFormat="1" ht="55.5">
      <c r="A160" s="134"/>
      <c r="B160" s="262" t="s">
        <v>157</v>
      </c>
      <c r="C160" s="239">
        <v>611</v>
      </c>
      <c r="D160" s="240">
        <v>5</v>
      </c>
      <c r="E160" s="240">
        <v>3</v>
      </c>
      <c r="F160" s="542" t="s">
        <v>380</v>
      </c>
      <c r="G160" s="241" t="s">
        <v>5</v>
      </c>
      <c r="H160" s="241" t="s">
        <v>19</v>
      </c>
      <c r="I160" s="241" t="s">
        <v>26</v>
      </c>
      <c r="J160" s="241" t="s">
        <v>27</v>
      </c>
      <c r="K160" s="241" t="s">
        <v>149</v>
      </c>
      <c r="L160" s="239">
        <v>240</v>
      </c>
      <c r="M160" s="227"/>
      <c r="N160" s="228"/>
      <c r="O160" s="229">
        <v>100000</v>
      </c>
      <c r="P160" s="230">
        <f t="shared" ref="P160:T160" si="114">P177</f>
        <v>0</v>
      </c>
      <c r="Q160" s="227">
        <v>0</v>
      </c>
      <c r="R160" s="228">
        <f t="shared" si="114"/>
        <v>0</v>
      </c>
      <c r="S160" s="227">
        <v>0</v>
      </c>
      <c r="T160" s="228">
        <f t="shared" si="114"/>
        <v>0</v>
      </c>
    </row>
    <row r="161" spans="1:20" s="135" customFormat="1" ht="111">
      <c r="A161" s="134"/>
      <c r="B161" s="262" t="s">
        <v>387</v>
      </c>
      <c r="C161" s="239">
        <v>611</v>
      </c>
      <c r="D161" s="240">
        <v>5</v>
      </c>
      <c r="E161" s="240">
        <v>3</v>
      </c>
      <c r="F161" s="542" t="s">
        <v>380</v>
      </c>
      <c r="G161" s="241" t="s">
        <v>26</v>
      </c>
      <c r="H161" s="241" t="s">
        <v>48</v>
      </c>
      <c r="I161" s="241" t="s">
        <v>149</v>
      </c>
      <c r="J161" s="241" t="s">
        <v>32</v>
      </c>
      <c r="K161" s="241" t="s">
        <v>149</v>
      </c>
      <c r="L161" s="239"/>
      <c r="M161" s="227"/>
      <c r="N161" s="228"/>
      <c r="O161" s="229">
        <f>O162</f>
        <v>50000</v>
      </c>
      <c r="P161" s="230">
        <f t="shared" ref="P161:T161" si="115">P162</f>
        <v>0</v>
      </c>
      <c r="Q161" s="227">
        <f>Q162</f>
        <v>0</v>
      </c>
      <c r="R161" s="228">
        <f t="shared" si="115"/>
        <v>0</v>
      </c>
      <c r="S161" s="227">
        <f>S162</f>
        <v>0</v>
      </c>
      <c r="T161" s="228">
        <f t="shared" si="115"/>
        <v>0</v>
      </c>
    </row>
    <row r="162" spans="1:20" s="135" customFormat="1" ht="138.75">
      <c r="A162" s="134"/>
      <c r="B162" s="262" t="s">
        <v>388</v>
      </c>
      <c r="C162" s="239">
        <v>611</v>
      </c>
      <c r="D162" s="240">
        <v>5</v>
      </c>
      <c r="E162" s="240">
        <v>3</v>
      </c>
      <c r="F162" s="542" t="s">
        <v>380</v>
      </c>
      <c r="G162" s="241" t="s">
        <v>26</v>
      </c>
      <c r="H162" s="241" t="s">
        <v>9</v>
      </c>
      <c r="I162" s="241" t="s">
        <v>149</v>
      </c>
      <c r="J162" s="241" t="s">
        <v>32</v>
      </c>
      <c r="K162" s="241" t="s">
        <v>149</v>
      </c>
      <c r="L162" s="239"/>
      <c r="M162" s="227"/>
      <c r="N162" s="228"/>
      <c r="O162" s="229">
        <f t="shared" ref="O162:T162" si="116">O163+O166+O169</f>
        <v>50000</v>
      </c>
      <c r="P162" s="229">
        <f t="shared" si="116"/>
        <v>0</v>
      </c>
      <c r="Q162" s="227">
        <f t="shared" si="116"/>
        <v>0</v>
      </c>
      <c r="R162" s="227">
        <f t="shared" si="116"/>
        <v>0</v>
      </c>
      <c r="S162" s="227">
        <f t="shared" si="116"/>
        <v>0</v>
      </c>
      <c r="T162" s="227">
        <f t="shared" si="116"/>
        <v>0</v>
      </c>
    </row>
    <row r="163" spans="1:20" s="135" customFormat="1" ht="111" hidden="1">
      <c r="A163" s="134"/>
      <c r="B163" s="262" t="s">
        <v>389</v>
      </c>
      <c r="C163" s="239">
        <v>611</v>
      </c>
      <c r="D163" s="240">
        <v>5</v>
      </c>
      <c r="E163" s="240">
        <v>3</v>
      </c>
      <c r="F163" s="241" t="s">
        <v>380</v>
      </c>
      <c r="G163" s="241" t="s">
        <v>26</v>
      </c>
      <c r="H163" s="241" t="s">
        <v>9</v>
      </c>
      <c r="I163" s="241" t="s">
        <v>26</v>
      </c>
      <c r="J163" s="241" t="s">
        <v>27</v>
      </c>
      <c r="K163" s="241" t="s">
        <v>149</v>
      </c>
      <c r="L163" s="239"/>
      <c r="M163" s="227"/>
      <c r="N163" s="228"/>
      <c r="O163" s="229">
        <f t="shared" ref="O163:T163" si="117">O164</f>
        <v>0</v>
      </c>
      <c r="P163" s="230">
        <f t="shared" si="117"/>
        <v>0</v>
      </c>
      <c r="Q163" s="227">
        <f t="shared" si="117"/>
        <v>0</v>
      </c>
      <c r="R163" s="228">
        <f t="shared" si="117"/>
        <v>0</v>
      </c>
      <c r="S163" s="227">
        <f t="shared" si="117"/>
        <v>0</v>
      </c>
      <c r="T163" s="228">
        <f t="shared" si="117"/>
        <v>0</v>
      </c>
    </row>
    <row r="164" spans="1:20" s="135" customFormat="1" ht="83.25" hidden="1">
      <c r="A164" s="134"/>
      <c r="B164" s="262" t="s">
        <v>174</v>
      </c>
      <c r="C164" s="239">
        <v>611</v>
      </c>
      <c r="D164" s="240">
        <v>5</v>
      </c>
      <c r="E164" s="240">
        <v>3</v>
      </c>
      <c r="F164" s="241" t="s">
        <v>380</v>
      </c>
      <c r="G164" s="241" t="s">
        <v>26</v>
      </c>
      <c r="H164" s="241" t="s">
        <v>9</v>
      </c>
      <c r="I164" s="241" t="s">
        <v>26</v>
      </c>
      <c r="J164" s="241" t="s">
        <v>27</v>
      </c>
      <c r="K164" s="241" t="s">
        <v>149</v>
      </c>
      <c r="L164" s="239">
        <v>200</v>
      </c>
      <c r="M164" s="227"/>
      <c r="N164" s="228"/>
      <c r="O164" s="229">
        <f>O165</f>
        <v>0</v>
      </c>
      <c r="P164" s="230">
        <v>0</v>
      </c>
      <c r="Q164" s="227">
        <f>Q165</f>
        <v>0</v>
      </c>
      <c r="R164" s="228">
        <v>0</v>
      </c>
      <c r="S164" s="227">
        <f>S165</f>
        <v>0</v>
      </c>
      <c r="T164" s="228">
        <v>0</v>
      </c>
    </row>
    <row r="165" spans="1:20" s="135" customFormat="1" ht="55.5" hidden="1">
      <c r="A165" s="134"/>
      <c r="B165" s="262" t="s">
        <v>157</v>
      </c>
      <c r="C165" s="239">
        <v>611</v>
      </c>
      <c r="D165" s="240">
        <v>5</v>
      </c>
      <c r="E165" s="240">
        <v>3</v>
      </c>
      <c r="F165" s="241" t="s">
        <v>380</v>
      </c>
      <c r="G165" s="241" t="s">
        <v>26</v>
      </c>
      <c r="H165" s="241" t="s">
        <v>9</v>
      </c>
      <c r="I165" s="241" t="s">
        <v>26</v>
      </c>
      <c r="J165" s="241" t="s">
        <v>27</v>
      </c>
      <c r="K165" s="241" t="s">
        <v>149</v>
      </c>
      <c r="L165" s="239">
        <v>240</v>
      </c>
      <c r="M165" s="227"/>
      <c r="N165" s="228"/>
      <c r="O165" s="229">
        <v>0</v>
      </c>
      <c r="P165" s="230">
        <f t="shared" ref="P165:T165" si="118">P181</f>
        <v>0</v>
      </c>
      <c r="Q165" s="227">
        <v>0</v>
      </c>
      <c r="R165" s="228">
        <f t="shared" si="118"/>
        <v>0</v>
      </c>
      <c r="S165" s="227">
        <v>0</v>
      </c>
      <c r="T165" s="228">
        <f t="shared" si="118"/>
        <v>0</v>
      </c>
    </row>
    <row r="166" spans="1:20" s="135" customFormat="1" ht="52.5" hidden="1" customHeight="1">
      <c r="A166" s="134"/>
      <c r="B166" s="262" t="s">
        <v>390</v>
      </c>
      <c r="C166" s="239">
        <v>611</v>
      </c>
      <c r="D166" s="240">
        <v>5</v>
      </c>
      <c r="E166" s="240">
        <v>3</v>
      </c>
      <c r="F166" s="241" t="s">
        <v>380</v>
      </c>
      <c r="G166" s="241" t="s">
        <v>26</v>
      </c>
      <c r="H166" s="241" t="s">
        <v>9</v>
      </c>
      <c r="I166" s="241" t="s">
        <v>26</v>
      </c>
      <c r="J166" s="241" t="s">
        <v>170</v>
      </c>
      <c r="K166" s="241" t="s">
        <v>149</v>
      </c>
      <c r="L166" s="239"/>
      <c r="M166" s="227"/>
      <c r="N166" s="228"/>
      <c r="O166" s="229">
        <f>O167</f>
        <v>0</v>
      </c>
      <c r="P166" s="230">
        <f t="shared" ref="P166:T166" si="119">P167</f>
        <v>0</v>
      </c>
      <c r="Q166" s="227">
        <f t="shared" si="119"/>
        <v>0</v>
      </c>
      <c r="R166" s="228">
        <f t="shared" si="119"/>
        <v>0</v>
      </c>
      <c r="S166" s="227">
        <f>S167</f>
        <v>0</v>
      </c>
      <c r="T166" s="228">
        <f t="shared" si="119"/>
        <v>0</v>
      </c>
    </row>
    <row r="167" spans="1:20" s="135" customFormat="1" ht="83.25" hidden="1">
      <c r="A167" s="134"/>
      <c r="B167" s="262" t="s">
        <v>174</v>
      </c>
      <c r="C167" s="239">
        <v>611</v>
      </c>
      <c r="D167" s="240">
        <v>5</v>
      </c>
      <c r="E167" s="240">
        <v>3</v>
      </c>
      <c r="F167" s="241" t="s">
        <v>380</v>
      </c>
      <c r="G167" s="241" t="s">
        <v>26</v>
      </c>
      <c r="H167" s="241" t="s">
        <v>9</v>
      </c>
      <c r="I167" s="241" t="s">
        <v>26</v>
      </c>
      <c r="J167" s="241" t="s">
        <v>170</v>
      </c>
      <c r="K167" s="241" t="s">
        <v>149</v>
      </c>
      <c r="L167" s="239">
        <v>200</v>
      </c>
      <c r="M167" s="227"/>
      <c r="N167" s="228"/>
      <c r="O167" s="229">
        <f>O168</f>
        <v>0</v>
      </c>
      <c r="P167" s="230">
        <v>0</v>
      </c>
      <c r="Q167" s="227">
        <f>Q168</f>
        <v>0</v>
      </c>
      <c r="R167" s="228">
        <v>0</v>
      </c>
      <c r="S167" s="227">
        <f>S168</f>
        <v>0</v>
      </c>
      <c r="T167" s="228">
        <v>0</v>
      </c>
    </row>
    <row r="168" spans="1:20" s="135" customFormat="1" ht="55.5" hidden="1">
      <c r="A168" s="134"/>
      <c r="B168" s="262" t="s">
        <v>157</v>
      </c>
      <c r="C168" s="239">
        <v>611</v>
      </c>
      <c r="D168" s="240">
        <v>5</v>
      </c>
      <c r="E168" s="240">
        <v>3</v>
      </c>
      <c r="F168" s="241" t="s">
        <v>380</v>
      </c>
      <c r="G168" s="241" t="s">
        <v>26</v>
      </c>
      <c r="H168" s="241" t="s">
        <v>9</v>
      </c>
      <c r="I168" s="241" t="s">
        <v>26</v>
      </c>
      <c r="J168" s="241" t="s">
        <v>170</v>
      </c>
      <c r="K168" s="241" t="s">
        <v>149</v>
      </c>
      <c r="L168" s="239">
        <v>240</v>
      </c>
      <c r="M168" s="227"/>
      <c r="N168" s="228"/>
      <c r="O168" s="229">
        <v>0</v>
      </c>
      <c r="P168" s="230">
        <f t="shared" ref="P168:T168" si="120">P186</f>
        <v>0</v>
      </c>
      <c r="Q168" s="227">
        <v>0</v>
      </c>
      <c r="R168" s="228">
        <f t="shared" si="120"/>
        <v>0</v>
      </c>
      <c r="S168" s="227">
        <v>0</v>
      </c>
      <c r="T168" s="228">
        <f t="shared" si="120"/>
        <v>0</v>
      </c>
    </row>
    <row r="169" spans="1:20" s="135" customFormat="1" ht="27.75">
      <c r="A169" s="134"/>
      <c r="B169" s="262" t="s">
        <v>391</v>
      </c>
      <c r="C169" s="239">
        <v>611</v>
      </c>
      <c r="D169" s="240">
        <v>5</v>
      </c>
      <c r="E169" s="240">
        <v>3</v>
      </c>
      <c r="F169" s="542" t="s">
        <v>380</v>
      </c>
      <c r="G169" s="241" t="s">
        <v>26</v>
      </c>
      <c r="H169" s="241" t="s">
        <v>9</v>
      </c>
      <c r="I169" s="241" t="s">
        <v>26</v>
      </c>
      <c r="J169" s="241" t="s">
        <v>106</v>
      </c>
      <c r="K169" s="241" t="s">
        <v>149</v>
      </c>
      <c r="L169" s="239"/>
      <c r="M169" s="227"/>
      <c r="N169" s="228"/>
      <c r="O169" s="229">
        <f>O170</f>
        <v>50000</v>
      </c>
      <c r="P169" s="230">
        <f t="shared" ref="P169:T169" si="121">P170</f>
        <v>0</v>
      </c>
      <c r="Q169" s="227">
        <f t="shared" si="121"/>
        <v>0</v>
      </c>
      <c r="R169" s="228">
        <f t="shared" si="121"/>
        <v>0</v>
      </c>
      <c r="S169" s="227">
        <f>S170</f>
        <v>0</v>
      </c>
      <c r="T169" s="228">
        <f t="shared" si="121"/>
        <v>0</v>
      </c>
    </row>
    <row r="170" spans="1:20" s="135" customFormat="1" ht="83.25">
      <c r="A170" s="134"/>
      <c r="B170" s="262" t="s">
        <v>174</v>
      </c>
      <c r="C170" s="239">
        <v>611</v>
      </c>
      <c r="D170" s="240">
        <v>5</v>
      </c>
      <c r="E170" s="240">
        <v>3</v>
      </c>
      <c r="F170" s="542" t="s">
        <v>380</v>
      </c>
      <c r="G170" s="241" t="s">
        <v>26</v>
      </c>
      <c r="H170" s="241" t="s">
        <v>9</v>
      </c>
      <c r="I170" s="241" t="s">
        <v>26</v>
      </c>
      <c r="J170" s="241" t="s">
        <v>106</v>
      </c>
      <c r="K170" s="241" t="s">
        <v>149</v>
      </c>
      <c r="L170" s="239">
        <v>200</v>
      </c>
      <c r="M170" s="227"/>
      <c r="N170" s="228"/>
      <c r="O170" s="229">
        <f>O171</f>
        <v>50000</v>
      </c>
      <c r="P170" s="230">
        <v>0</v>
      </c>
      <c r="Q170" s="227">
        <f>Q171</f>
        <v>0</v>
      </c>
      <c r="R170" s="228">
        <v>0</v>
      </c>
      <c r="S170" s="227">
        <f>S171</f>
        <v>0</v>
      </c>
      <c r="T170" s="228">
        <v>0</v>
      </c>
    </row>
    <row r="171" spans="1:20" s="135" customFormat="1" ht="55.5">
      <c r="A171" s="134"/>
      <c r="B171" s="262" t="s">
        <v>157</v>
      </c>
      <c r="C171" s="239">
        <v>611</v>
      </c>
      <c r="D171" s="240">
        <v>5</v>
      </c>
      <c r="E171" s="240">
        <v>3</v>
      </c>
      <c r="F171" s="542" t="s">
        <v>380</v>
      </c>
      <c r="G171" s="241" t="s">
        <v>26</v>
      </c>
      <c r="H171" s="241" t="s">
        <v>9</v>
      </c>
      <c r="I171" s="241" t="s">
        <v>26</v>
      </c>
      <c r="J171" s="241" t="s">
        <v>106</v>
      </c>
      <c r="K171" s="241" t="s">
        <v>149</v>
      </c>
      <c r="L171" s="239">
        <v>240</v>
      </c>
      <c r="M171" s="227"/>
      <c r="N171" s="228"/>
      <c r="O171" s="229">
        <v>50000</v>
      </c>
      <c r="P171" s="230">
        <f t="shared" ref="P171:T171" si="122">P190</f>
        <v>0</v>
      </c>
      <c r="Q171" s="227">
        <v>0</v>
      </c>
      <c r="R171" s="228">
        <f t="shared" si="122"/>
        <v>0</v>
      </c>
      <c r="S171" s="227">
        <v>0</v>
      </c>
      <c r="T171" s="228">
        <f t="shared" si="122"/>
        <v>0</v>
      </c>
    </row>
    <row r="172" spans="1:20" s="145" customFormat="1" ht="27.75">
      <c r="A172" s="144"/>
      <c r="B172" s="263" t="s">
        <v>137</v>
      </c>
      <c r="C172" s="242">
        <v>611</v>
      </c>
      <c r="D172" s="243">
        <v>7</v>
      </c>
      <c r="E172" s="243"/>
      <c r="F172" s="244"/>
      <c r="G172" s="244"/>
      <c r="H172" s="244"/>
      <c r="I172" s="244"/>
      <c r="J172" s="244"/>
      <c r="K172" s="244"/>
      <c r="L172" s="242"/>
      <c r="M172" s="231">
        <f t="shared" ref="M172:S174" si="123">M173</f>
        <v>50000</v>
      </c>
      <c r="N172" s="232">
        <v>0</v>
      </c>
      <c r="O172" s="231">
        <f t="shared" si="123"/>
        <v>50000</v>
      </c>
      <c r="P172" s="232">
        <v>0</v>
      </c>
      <c r="Q172" s="231">
        <f t="shared" si="123"/>
        <v>50000</v>
      </c>
      <c r="R172" s="232">
        <v>0</v>
      </c>
      <c r="S172" s="231">
        <f t="shared" si="123"/>
        <v>50000</v>
      </c>
      <c r="T172" s="232">
        <v>0</v>
      </c>
    </row>
    <row r="173" spans="1:20" s="136" customFormat="1" ht="27.75">
      <c r="A173" s="134"/>
      <c r="B173" s="262" t="s">
        <v>138</v>
      </c>
      <c r="C173" s="239">
        <v>611</v>
      </c>
      <c r="D173" s="240">
        <v>7</v>
      </c>
      <c r="E173" s="240">
        <v>7</v>
      </c>
      <c r="F173" s="241"/>
      <c r="G173" s="241"/>
      <c r="H173" s="241"/>
      <c r="I173" s="241"/>
      <c r="J173" s="241"/>
      <c r="K173" s="241"/>
      <c r="L173" s="239"/>
      <c r="M173" s="227">
        <f t="shared" si="123"/>
        <v>50000</v>
      </c>
      <c r="N173" s="228">
        <v>0</v>
      </c>
      <c r="O173" s="229">
        <f t="shared" si="123"/>
        <v>50000</v>
      </c>
      <c r="P173" s="230">
        <v>0</v>
      </c>
      <c r="Q173" s="227">
        <f t="shared" si="123"/>
        <v>50000</v>
      </c>
      <c r="R173" s="228">
        <v>0</v>
      </c>
      <c r="S173" s="227">
        <f t="shared" si="123"/>
        <v>50000</v>
      </c>
      <c r="T173" s="228">
        <v>0</v>
      </c>
    </row>
    <row r="174" spans="1:20" s="135" customFormat="1" ht="166.5">
      <c r="A174" s="134"/>
      <c r="B174" s="262" t="s">
        <v>256</v>
      </c>
      <c r="C174" s="239">
        <v>611</v>
      </c>
      <c r="D174" s="240">
        <v>7</v>
      </c>
      <c r="E174" s="240">
        <v>7</v>
      </c>
      <c r="F174" s="241" t="s">
        <v>12</v>
      </c>
      <c r="G174" s="241" t="s">
        <v>149</v>
      </c>
      <c r="H174" s="241" t="s">
        <v>48</v>
      </c>
      <c r="I174" s="241" t="s">
        <v>149</v>
      </c>
      <c r="J174" s="241" t="s">
        <v>32</v>
      </c>
      <c r="K174" s="241" t="s">
        <v>149</v>
      </c>
      <c r="L174" s="239"/>
      <c r="M174" s="227">
        <f t="shared" si="123"/>
        <v>50000</v>
      </c>
      <c r="N174" s="228">
        <v>0</v>
      </c>
      <c r="O174" s="229">
        <f t="shared" si="123"/>
        <v>50000</v>
      </c>
      <c r="P174" s="230">
        <v>0</v>
      </c>
      <c r="Q174" s="227">
        <f t="shared" si="123"/>
        <v>50000</v>
      </c>
      <c r="R174" s="228">
        <v>0</v>
      </c>
      <c r="S174" s="227">
        <f t="shared" si="123"/>
        <v>50000</v>
      </c>
      <c r="T174" s="228">
        <v>0</v>
      </c>
    </row>
    <row r="175" spans="1:20" s="135" customFormat="1" ht="138.75">
      <c r="A175" s="134"/>
      <c r="B175" s="262" t="s">
        <v>260</v>
      </c>
      <c r="C175" s="239">
        <v>611</v>
      </c>
      <c r="D175" s="240">
        <v>7</v>
      </c>
      <c r="E175" s="240">
        <v>7</v>
      </c>
      <c r="F175" s="241" t="s">
        <v>12</v>
      </c>
      <c r="G175" s="241" t="s">
        <v>159</v>
      </c>
      <c r="H175" s="241" t="s">
        <v>48</v>
      </c>
      <c r="I175" s="241" t="s">
        <v>149</v>
      </c>
      <c r="J175" s="241" t="s">
        <v>32</v>
      </c>
      <c r="K175" s="241" t="s">
        <v>149</v>
      </c>
      <c r="L175" s="239"/>
      <c r="M175" s="227">
        <f>M176</f>
        <v>50000</v>
      </c>
      <c r="N175" s="228">
        <v>0</v>
      </c>
      <c r="O175" s="229">
        <f>O176</f>
        <v>50000</v>
      </c>
      <c r="P175" s="230">
        <v>0</v>
      </c>
      <c r="Q175" s="227">
        <f>Q176</f>
        <v>50000</v>
      </c>
      <c r="R175" s="228">
        <v>0</v>
      </c>
      <c r="S175" s="227">
        <f>S176</f>
        <v>50000</v>
      </c>
      <c r="T175" s="228">
        <v>0</v>
      </c>
    </row>
    <row r="176" spans="1:20" s="135" customFormat="1" ht="55.5">
      <c r="A176" s="134"/>
      <c r="B176" s="262" t="s">
        <v>196</v>
      </c>
      <c r="C176" s="239">
        <v>611</v>
      </c>
      <c r="D176" s="240">
        <v>7</v>
      </c>
      <c r="E176" s="240">
        <v>7</v>
      </c>
      <c r="F176" s="241" t="s">
        <v>12</v>
      </c>
      <c r="G176" s="241" t="s">
        <v>159</v>
      </c>
      <c r="H176" s="241" t="s">
        <v>29</v>
      </c>
      <c r="I176" s="241" t="s">
        <v>149</v>
      </c>
      <c r="J176" s="241" t="s">
        <v>32</v>
      </c>
      <c r="K176" s="241" t="s">
        <v>149</v>
      </c>
      <c r="L176" s="239"/>
      <c r="M176" s="227">
        <f>M177</f>
        <v>50000</v>
      </c>
      <c r="N176" s="228">
        <v>0</v>
      </c>
      <c r="O176" s="229">
        <f>O177</f>
        <v>50000</v>
      </c>
      <c r="P176" s="230">
        <v>0</v>
      </c>
      <c r="Q176" s="227">
        <f>Q177</f>
        <v>50000</v>
      </c>
      <c r="R176" s="228">
        <v>0</v>
      </c>
      <c r="S176" s="227">
        <f>S177</f>
        <v>50000</v>
      </c>
      <c r="T176" s="228">
        <v>0</v>
      </c>
    </row>
    <row r="177" spans="1:20" s="135" customFormat="1" ht="27.75">
      <c r="A177" s="134"/>
      <c r="B177" s="262" t="s">
        <v>197</v>
      </c>
      <c r="C177" s="239">
        <v>611</v>
      </c>
      <c r="D177" s="240">
        <v>7</v>
      </c>
      <c r="E177" s="240">
        <v>7</v>
      </c>
      <c r="F177" s="241" t="s">
        <v>12</v>
      </c>
      <c r="G177" s="241" t="s">
        <v>159</v>
      </c>
      <c r="H177" s="241" t="s">
        <v>29</v>
      </c>
      <c r="I177" s="241" t="s">
        <v>26</v>
      </c>
      <c r="J177" s="241" t="s">
        <v>27</v>
      </c>
      <c r="K177" s="241" t="s">
        <v>149</v>
      </c>
      <c r="L177" s="239"/>
      <c r="M177" s="227">
        <f>M179</f>
        <v>50000</v>
      </c>
      <c r="N177" s="228">
        <f t="shared" ref="N177:P177" si="124">N179</f>
        <v>0</v>
      </c>
      <c r="O177" s="229">
        <f>O179</f>
        <v>50000</v>
      </c>
      <c r="P177" s="230">
        <f t="shared" si="124"/>
        <v>0</v>
      </c>
      <c r="Q177" s="227">
        <f>Q179</f>
        <v>50000</v>
      </c>
      <c r="R177" s="228">
        <f t="shared" ref="R177" si="125">R179</f>
        <v>0</v>
      </c>
      <c r="S177" s="227">
        <f>S179</f>
        <v>50000</v>
      </c>
      <c r="T177" s="228">
        <f t="shared" ref="T177" si="126">T179</f>
        <v>0</v>
      </c>
    </row>
    <row r="178" spans="1:20" s="135" customFormat="1" ht="55.5">
      <c r="A178" s="134"/>
      <c r="B178" s="262" t="s">
        <v>157</v>
      </c>
      <c r="C178" s="239">
        <v>611</v>
      </c>
      <c r="D178" s="240">
        <v>7</v>
      </c>
      <c r="E178" s="240">
        <v>7</v>
      </c>
      <c r="F178" s="241" t="s">
        <v>12</v>
      </c>
      <c r="G178" s="241" t="s">
        <v>159</v>
      </c>
      <c r="H178" s="241" t="s">
        <v>29</v>
      </c>
      <c r="I178" s="241" t="s">
        <v>26</v>
      </c>
      <c r="J178" s="241" t="s">
        <v>27</v>
      </c>
      <c r="K178" s="241" t="s">
        <v>149</v>
      </c>
      <c r="L178" s="239">
        <v>200</v>
      </c>
      <c r="M178" s="227">
        <f t="shared" ref="M178:T178" si="127">M179</f>
        <v>50000</v>
      </c>
      <c r="N178" s="228">
        <f t="shared" si="127"/>
        <v>0</v>
      </c>
      <c r="O178" s="229">
        <f t="shared" si="127"/>
        <v>50000</v>
      </c>
      <c r="P178" s="230">
        <f t="shared" si="127"/>
        <v>0</v>
      </c>
      <c r="Q178" s="227">
        <f t="shared" si="127"/>
        <v>50000</v>
      </c>
      <c r="R178" s="228">
        <f t="shared" si="127"/>
        <v>0</v>
      </c>
      <c r="S178" s="227">
        <f t="shared" si="127"/>
        <v>50000</v>
      </c>
      <c r="T178" s="228">
        <f t="shared" si="127"/>
        <v>0</v>
      </c>
    </row>
    <row r="179" spans="1:20" s="135" customFormat="1" ht="83.25">
      <c r="A179" s="134"/>
      <c r="B179" s="262" t="s">
        <v>158</v>
      </c>
      <c r="C179" s="239">
        <v>611</v>
      </c>
      <c r="D179" s="240">
        <v>7</v>
      </c>
      <c r="E179" s="240">
        <v>7</v>
      </c>
      <c r="F179" s="241" t="s">
        <v>12</v>
      </c>
      <c r="G179" s="241" t="s">
        <v>159</v>
      </c>
      <c r="H179" s="241" t="s">
        <v>29</v>
      </c>
      <c r="I179" s="241" t="s">
        <v>26</v>
      </c>
      <c r="J179" s="241" t="s">
        <v>27</v>
      </c>
      <c r="K179" s="241" t="s">
        <v>149</v>
      </c>
      <c r="L179" s="239">
        <v>240</v>
      </c>
      <c r="M179" s="227">
        <v>50000</v>
      </c>
      <c r="N179" s="228">
        <v>0</v>
      </c>
      <c r="O179" s="229">
        <v>50000</v>
      </c>
      <c r="P179" s="230">
        <v>0</v>
      </c>
      <c r="Q179" s="227">
        <v>50000</v>
      </c>
      <c r="R179" s="228">
        <v>0</v>
      </c>
      <c r="S179" s="227">
        <v>50000</v>
      </c>
      <c r="T179" s="228">
        <v>0</v>
      </c>
    </row>
    <row r="180" spans="1:20" s="145" customFormat="1" ht="27.75">
      <c r="A180" s="144"/>
      <c r="B180" s="263" t="s">
        <v>139</v>
      </c>
      <c r="C180" s="242">
        <v>611</v>
      </c>
      <c r="D180" s="243">
        <v>8</v>
      </c>
      <c r="E180" s="243"/>
      <c r="F180" s="244"/>
      <c r="G180" s="244"/>
      <c r="H180" s="244"/>
      <c r="I180" s="244"/>
      <c r="J180" s="244"/>
      <c r="K180" s="244"/>
      <c r="L180" s="242"/>
      <c r="M180" s="231">
        <f t="shared" ref="M180:T183" si="128">M181</f>
        <v>300000</v>
      </c>
      <c r="N180" s="232">
        <f t="shared" si="128"/>
        <v>0</v>
      </c>
      <c r="O180" s="231">
        <f t="shared" si="128"/>
        <v>400000</v>
      </c>
      <c r="P180" s="232">
        <f t="shared" si="128"/>
        <v>0</v>
      </c>
      <c r="Q180" s="231">
        <f t="shared" si="128"/>
        <v>300000</v>
      </c>
      <c r="R180" s="232">
        <f t="shared" si="128"/>
        <v>0</v>
      </c>
      <c r="S180" s="231">
        <f t="shared" si="128"/>
        <v>300000</v>
      </c>
      <c r="T180" s="232">
        <f t="shared" si="128"/>
        <v>0</v>
      </c>
    </row>
    <row r="181" spans="1:20" s="136" customFormat="1" ht="27.75">
      <c r="A181" s="134"/>
      <c r="B181" s="262" t="s">
        <v>198</v>
      </c>
      <c r="C181" s="239">
        <v>611</v>
      </c>
      <c r="D181" s="240">
        <v>8</v>
      </c>
      <c r="E181" s="240">
        <v>1</v>
      </c>
      <c r="F181" s="241"/>
      <c r="G181" s="241"/>
      <c r="H181" s="241"/>
      <c r="I181" s="241"/>
      <c r="J181" s="241"/>
      <c r="K181" s="241"/>
      <c r="L181" s="239"/>
      <c r="M181" s="227">
        <f t="shared" si="128"/>
        <v>300000</v>
      </c>
      <c r="N181" s="228">
        <f t="shared" si="128"/>
        <v>0</v>
      </c>
      <c r="O181" s="229">
        <f t="shared" si="128"/>
        <v>400000</v>
      </c>
      <c r="P181" s="230">
        <f t="shared" si="128"/>
        <v>0</v>
      </c>
      <c r="Q181" s="227">
        <f t="shared" si="128"/>
        <v>300000</v>
      </c>
      <c r="R181" s="228">
        <f t="shared" si="128"/>
        <v>0</v>
      </c>
      <c r="S181" s="227">
        <f t="shared" si="128"/>
        <v>300000</v>
      </c>
      <c r="T181" s="228">
        <f t="shared" si="128"/>
        <v>0</v>
      </c>
    </row>
    <row r="182" spans="1:20" s="135" customFormat="1" ht="166.5">
      <c r="A182" s="134"/>
      <c r="B182" s="262" t="s">
        <v>256</v>
      </c>
      <c r="C182" s="239">
        <v>611</v>
      </c>
      <c r="D182" s="240">
        <v>8</v>
      </c>
      <c r="E182" s="240">
        <v>1</v>
      </c>
      <c r="F182" s="241" t="s">
        <v>12</v>
      </c>
      <c r="G182" s="241"/>
      <c r="H182" s="241"/>
      <c r="I182" s="241"/>
      <c r="J182" s="241"/>
      <c r="K182" s="241"/>
      <c r="L182" s="239"/>
      <c r="M182" s="227">
        <f t="shared" si="128"/>
        <v>300000</v>
      </c>
      <c r="N182" s="228">
        <f t="shared" si="128"/>
        <v>0</v>
      </c>
      <c r="O182" s="229">
        <f t="shared" si="128"/>
        <v>400000</v>
      </c>
      <c r="P182" s="230">
        <f t="shared" si="128"/>
        <v>0</v>
      </c>
      <c r="Q182" s="227">
        <f t="shared" si="128"/>
        <v>300000</v>
      </c>
      <c r="R182" s="228">
        <f t="shared" si="128"/>
        <v>0</v>
      </c>
      <c r="S182" s="227">
        <f t="shared" si="128"/>
        <v>300000</v>
      </c>
      <c r="T182" s="228">
        <f t="shared" si="128"/>
        <v>0</v>
      </c>
    </row>
    <row r="183" spans="1:20" s="135" customFormat="1" ht="166.5">
      <c r="A183" s="134"/>
      <c r="B183" s="262" t="s">
        <v>256</v>
      </c>
      <c r="C183" s="239">
        <v>611</v>
      </c>
      <c r="D183" s="240">
        <v>8</v>
      </c>
      <c r="E183" s="240">
        <v>1</v>
      </c>
      <c r="F183" s="241" t="s">
        <v>12</v>
      </c>
      <c r="G183" s="241" t="s">
        <v>149</v>
      </c>
      <c r="H183" s="241" t="s">
        <v>48</v>
      </c>
      <c r="I183" s="241" t="s">
        <v>149</v>
      </c>
      <c r="J183" s="241" t="s">
        <v>32</v>
      </c>
      <c r="K183" s="241" t="s">
        <v>149</v>
      </c>
      <c r="L183" s="239"/>
      <c r="M183" s="227">
        <f t="shared" si="128"/>
        <v>300000</v>
      </c>
      <c r="N183" s="228">
        <f t="shared" si="128"/>
        <v>0</v>
      </c>
      <c r="O183" s="229">
        <f t="shared" si="128"/>
        <v>400000</v>
      </c>
      <c r="P183" s="230">
        <f t="shared" si="128"/>
        <v>0</v>
      </c>
      <c r="Q183" s="227">
        <f t="shared" si="128"/>
        <v>300000</v>
      </c>
      <c r="R183" s="228">
        <f t="shared" si="128"/>
        <v>0</v>
      </c>
      <c r="S183" s="227">
        <f t="shared" si="128"/>
        <v>300000</v>
      </c>
      <c r="T183" s="228">
        <f t="shared" si="128"/>
        <v>0</v>
      </c>
    </row>
    <row r="184" spans="1:20" s="135" customFormat="1" ht="138.75">
      <c r="A184" s="134"/>
      <c r="B184" s="262" t="s">
        <v>260</v>
      </c>
      <c r="C184" s="239">
        <v>611</v>
      </c>
      <c r="D184" s="240">
        <v>8</v>
      </c>
      <c r="E184" s="240">
        <v>1</v>
      </c>
      <c r="F184" s="241" t="s">
        <v>12</v>
      </c>
      <c r="G184" s="241" t="s">
        <v>159</v>
      </c>
      <c r="H184" s="241" t="s">
        <v>48</v>
      </c>
      <c r="I184" s="241" t="s">
        <v>149</v>
      </c>
      <c r="J184" s="241" t="s">
        <v>32</v>
      </c>
      <c r="K184" s="241" t="s">
        <v>149</v>
      </c>
      <c r="L184" s="239"/>
      <c r="M184" s="227">
        <f t="shared" ref="M184:T184" si="129">M185</f>
        <v>300000</v>
      </c>
      <c r="N184" s="228">
        <f t="shared" si="129"/>
        <v>0</v>
      </c>
      <c r="O184" s="229">
        <f t="shared" si="129"/>
        <v>400000</v>
      </c>
      <c r="P184" s="230">
        <f t="shared" si="129"/>
        <v>0</v>
      </c>
      <c r="Q184" s="227">
        <f t="shared" si="129"/>
        <v>300000</v>
      </c>
      <c r="R184" s="228">
        <f t="shared" si="129"/>
        <v>0</v>
      </c>
      <c r="S184" s="227">
        <f t="shared" si="129"/>
        <v>300000</v>
      </c>
      <c r="T184" s="228">
        <f t="shared" si="129"/>
        <v>0</v>
      </c>
    </row>
    <row r="185" spans="1:20" s="135" customFormat="1" ht="27.75">
      <c r="A185" s="134"/>
      <c r="B185" s="262" t="s">
        <v>199</v>
      </c>
      <c r="C185" s="239">
        <v>611</v>
      </c>
      <c r="D185" s="240">
        <v>8</v>
      </c>
      <c r="E185" s="240">
        <v>1</v>
      </c>
      <c r="F185" s="241" t="s">
        <v>12</v>
      </c>
      <c r="G185" s="241" t="s">
        <v>159</v>
      </c>
      <c r="H185" s="241" t="s">
        <v>9</v>
      </c>
      <c r="I185" s="241" t="s">
        <v>149</v>
      </c>
      <c r="J185" s="241" t="s">
        <v>32</v>
      </c>
      <c r="K185" s="241" t="s">
        <v>149</v>
      </c>
      <c r="L185" s="239"/>
      <c r="M185" s="227">
        <f>M189+M186</f>
        <v>300000</v>
      </c>
      <c r="N185" s="228">
        <v>0</v>
      </c>
      <c r="O185" s="229">
        <f>O189+O186</f>
        <v>400000</v>
      </c>
      <c r="P185" s="230">
        <v>0</v>
      </c>
      <c r="Q185" s="227">
        <f>Q189+Q186</f>
        <v>300000</v>
      </c>
      <c r="R185" s="228">
        <v>0</v>
      </c>
      <c r="S185" s="227">
        <f>S189+S186</f>
        <v>300000</v>
      </c>
      <c r="T185" s="228">
        <v>0</v>
      </c>
    </row>
    <row r="186" spans="1:20" s="135" customFormat="1" ht="0.75" hidden="1" customHeight="1">
      <c r="A186" s="134"/>
      <c r="B186" s="262" t="s">
        <v>200</v>
      </c>
      <c r="C186" s="239">
        <v>611</v>
      </c>
      <c r="D186" s="240">
        <v>8</v>
      </c>
      <c r="E186" s="240">
        <v>1</v>
      </c>
      <c r="F186" s="241" t="s">
        <v>12</v>
      </c>
      <c r="G186" s="241" t="s">
        <v>159</v>
      </c>
      <c r="H186" s="241" t="s">
        <v>9</v>
      </c>
      <c r="I186" s="241" t="s">
        <v>5</v>
      </c>
      <c r="J186" s="241" t="s">
        <v>27</v>
      </c>
      <c r="K186" s="241" t="s">
        <v>149</v>
      </c>
      <c r="L186" s="239"/>
      <c r="M186" s="227">
        <f>M187</f>
        <v>0</v>
      </c>
      <c r="N186" s="227">
        <f t="shared" ref="N186:T187" si="130">N187</f>
        <v>0</v>
      </c>
      <c r="O186" s="229">
        <f>O187</f>
        <v>0</v>
      </c>
      <c r="P186" s="229">
        <f t="shared" si="130"/>
        <v>0</v>
      </c>
      <c r="Q186" s="227">
        <f>Q187</f>
        <v>0</v>
      </c>
      <c r="R186" s="227">
        <f t="shared" si="130"/>
        <v>0</v>
      </c>
      <c r="S186" s="227">
        <f>S187</f>
        <v>0</v>
      </c>
      <c r="T186" s="227">
        <f t="shared" si="130"/>
        <v>0</v>
      </c>
    </row>
    <row r="187" spans="1:20" s="135" customFormat="1" ht="56.25" hidden="1" customHeight="1">
      <c r="A187" s="134"/>
      <c r="B187" s="262" t="s">
        <v>157</v>
      </c>
      <c r="C187" s="239">
        <v>611</v>
      </c>
      <c r="D187" s="240">
        <v>8</v>
      </c>
      <c r="E187" s="240">
        <v>1</v>
      </c>
      <c r="F187" s="241" t="s">
        <v>12</v>
      </c>
      <c r="G187" s="241" t="s">
        <v>159</v>
      </c>
      <c r="H187" s="241" t="s">
        <v>9</v>
      </c>
      <c r="I187" s="241" t="s">
        <v>5</v>
      </c>
      <c r="J187" s="241" t="s">
        <v>27</v>
      </c>
      <c r="K187" s="241" t="s">
        <v>149</v>
      </c>
      <c r="L187" s="239">
        <v>200</v>
      </c>
      <c r="M187" s="227">
        <f>M188</f>
        <v>0</v>
      </c>
      <c r="N187" s="227">
        <f t="shared" si="130"/>
        <v>0</v>
      </c>
      <c r="O187" s="229">
        <f>O188</f>
        <v>0</v>
      </c>
      <c r="P187" s="229">
        <f t="shared" si="130"/>
        <v>0</v>
      </c>
      <c r="Q187" s="227">
        <f>Q188</f>
        <v>0</v>
      </c>
      <c r="R187" s="227">
        <f t="shared" si="130"/>
        <v>0</v>
      </c>
      <c r="S187" s="227">
        <f>S188</f>
        <v>0</v>
      </c>
      <c r="T187" s="227">
        <f t="shared" si="130"/>
        <v>0</v>
      </c>
    </row>
    <row r="188" spans="1:20" s="135" customFormat="1" ht="84" hidden="1" customHeight="1">
      <c r="A188" s="134"/>
      <c r="B188" s="262" t="s">
        <v>158</v>
      </c>
      <c r="C188" s="239">
        <v>611</v>
      </c>
      <c r="D188" s="240">
        <v>8</v>
      </c>
      <c r="E188" s="240">
        <v>1</v>
      </c>
      <c r="F188" s="241" t="s">
        <v>12</v>
      </c>
      <c r="G188" s="241" t="s">
        <v>159</v>
      </c>
      <c r="H188" s="241" t="s">
        <v>9</v>
      </c>
      <c r="I188" s="241" t="s">
        <v>5</v>
      </c>
      <c r="J188" s="241" t="s">
        <v>27</v>
      </c>
      <c r="K188" s="241" t="s">
        <v>149</v>
      </c>
      <c r="L188" s="239">
        <v>240</v>
      </c>
      <c r="M188" s="227">
        <v>0</v>
      </c>
      <c r="N188" s="227">
        <v>0</v>
      </c>
      <c r="O188" s="229">
        <v>0</v>
      </c>
      <c r="P188" s="229">
        <v>0</v>
      </c>
      <c r="Q188" s="227">
        <v>0</v>
      </c>
      <c r="R188" s="227">
        <v>0</v>
      </c>
      <c r="S188" s="227">
        <v>0</v>
      </c>
      <c r="T188" s="227">
        <v>0</v>
      </c>
    </row>
    <row r="189" spans="1:20" s="135" customFormat="1" ht="56.25" customHeight="1">
      <c r="A189" s="134"/>
      <c r="B189" s="262" t="s">
        <v>200</v>
      </c>
      <c r="C189" s="239">
        <v>611</v>
      </c>
      <c r="D189" s="240">
        <v>8</v>
      </c>
      <c r="E189" s="240">
        <v>1</v>
      </c>
      <c r="F189" s="241" t="s">
        <v>12</v>
      </c>
      <c r="G189" s="241" t="s">
        <v>159</v>
      </c>
      <c r="H189" s="241" t="s">
        <v>9</v>
      </c>
      <c r="I189" s="241" t="s">
        <v>26</v>
      </c>
      <c r="J189" s="241" t="s">
        <v>27</v>
      </c>
      <c r="K189" s="241" t="s">
        <v>149</v>
      </c>
      <c r="L189" s="239"/>
      <c r="M189" s="227">
        <f t="shared" ref="M189:N189" si="131">M191</f>
        <v>300000</v>
      </c>
      <c r="N189" s="228">
        <f t="shared" si="131"/>
        <v>0</v>
      </c>
      <c r="O189" s="229">
        <f t="shared" ref="O189:P189" si="132">O191</f>
        <v>400000</v>
      </c>
      <c r="P189" s="230">
        <f t="shared" si="132"/>
        <v>0</v>
      </c>
      <c r="Q189" s="227">
        <f t="shared" ref="Q189:R189" si="133">Q191</f>
        <v>300000</v>
      </c>
      <c r="R189" s="228">
        <f t="shared" si="133"/>
        <v>0</v>
      </c>
      <c r="S189" s="227">
        <f t="shared" ref="S189:T189" si="134">S191</f>
        <v>300000</v>
      </c>
      <c r="T189" s="228">
        <f t="shared" si="134"/>
        <v>0</v>
      </c>
    </row>
    <row r="190" spans="1:20" s="135" customFormat="1" ht="55.5">
      <c r="A190" s="134"/>
      <c r="B190" s="262" t="s">
        <v>157</v>
      </c>
      <c r="C190" s="239">
        <v>611</v>
      </c>
      <c r="D190" s="240">
        <v>8</v>
      </c>
      <c r="E190" s="240">
        <v>1</v>
      </c>
      <c r="F190" s="241" t="s">
        <v>12</v>
      </c>
      <c r="G190" s="241" t="s">
        <v>159</v>
      </c>
      <c r="H190" s="241" t="s">
        <v>9</v>
      </c>
      <c r="I190" s="241" t="s">
        <v>26</v>
      </c>
      <c r="J190" s="241" t="s">
        <v>27</v>
      </c>
      <c r="K190" s="241" t="s">
        <v>149</v>
      </c>
      <c r="L190" s="239">
        <v>200</v>
      </c>
      <c r="M190" s="227">
        <f t="shared" ref="M190:T190" si="135">M191</f>
        <v>300000</v>
      </c>
      <c r="N190" s="228">
        <f t="shared" si="135"/>
        <v>0</v>
      </c>
      <c r="O190" s="229">
        <f t="shared" si="135"/>
        <v>400000</v>
      </c>
      <c r="P190" s="230">
        <f t="shared" si="135"/>
        <v>0</v>
      </c>
      <c r="Q190" s="227">
        <f t="shared" si="135"/>
        <v>300000</v>
      </c>
      <c r="R190" s="228">
        <f t="shared" si="135"/>
        <v>0</v>
      </c>
      <c r="S190" s="227">
        <f t="shared" si="135"/>
        <v>300000</v>
      </c>
      <c r="T190" s="228">
        <f t="shared" si="135"/>
        <v>0</v>
      </c>
    </row>
    <row r="191" spans="1:20" s="135" customFormat="1" ht="83.25">
      <c r="A191" s="134"/>
      <c r="B191" s="262" t="s">
        <v>158</v>
      </c>
      <c r="C191" s="239">
        <v>611</v>
      </c>
      <c r="D191" s="240">
        <v>8</v>
      </c>
      <c r="E191" s="240">
        <v>1</v>
      </c>
      <c r="F191" s="241" t="s">
        <v>12</v>
      </c>
      <c r="G191" s="241" t="s">
        <v>159</v>
      </c>
      <c r="H191" s="241" t="s">
        <v>9</v>
      </c>
      <c r="I191" s="241" t="s">
        <v>26</v>
      </c>
      <c r="J191" s="241" t="s">
        <v>27</v>
      </c>
      <c r="K191" s="241" t="s">
        <v>149</v>
      </c>
      <c r="L191" s="239">
        <v>240</v>
      </c>
      <c r="M191" s="227">
        <v>300000</v>
      </c>
      <c r="N191" s="228">
        <v>0</v>
      </c>
      <c r="O191" s="229">
        <v>400000</v>
      </c>
      <c r="P191" s="230">
        <v>0</v>
      </c>
      <c r="Q191" s="227">
        <v>300000</v>
      </c>
      <c r="R191" s="228">
        <v>0</v>
      </c>
      <c r="S191" s="227">
        <v>300000</v>
      </c>
      <c r="T191" s="228">
        <v>0</v>
      </c>
    </row>
    <row r="192" spans="1:20" s="145" customFormat="1" ht="27.75">
      <c r="A192" s="144"/>
      <c r="B192" s="263" t="s">
        <v>141</v>
      </c>
      <c r="C192" s="242">
        <v>611</v>
      </c>
      <c r="D192" s="243">
        <v>11</v>
      </c>
      <c r="E192" s="243"/>
      <c r="F192" s="244"/>
      <c r="G192" s="244"/>
      <c r="H192" s="244"/>
      <c r="I192" s="244"/>
      <c r="J192" s="244"/>
      <c r="K192" s="244"/>
      <c r="L192" s="242"/>
      <c r="M192" s="231">
        <f t="shared" ref="M192:T193" si="136">M193</f>
        <v>200000</v>
      </c>
      <c r="N192" s="232">
        <f t="shared" si="136"/>
        <v>0</v>
      </c>
      <c r="O192" s="231">
        <f t="shared" si="136"/>
        <v>150000</v>
      </c>
      <c r="P192" s="232">
        <f t="shared" si="136"/>
        <v>0</v>
      </c>
      <c r="Q192" s="231">
        <f t="shared" si="136"/>
        <v>150000</v>
      </c>
      <c r="R192" s="232">
        <f t="shared" si="136"/>
        <v>0</v>
      </c>
      <c r="S192" s="231">
        <f t="shared" si="136"/>
        <v>200000</v>
      </c>
      <c r="T192" s="232">
        <f t="shared" si="136"/>
        <v>0</v>
      </c>
    </row>
    <row r="193" spans="1:20" s="136" customFormat="1" ht="27.75">
      <c r="A193" s="134"/>
      <c r="B193" s="262" t="s">
        <v>142</v>
      </c>
      <c r="C193" s="239">
        <v>611</v>
      </c>
      <c r="D193" s="240">
        <v>11</v>
      </c>
      <c r="E193" s="240">
        <v>1</v>
      </c>
      <c r="F193" s="241"/>
      <c r="G193" s="241"/>
      <c r="H193" s="241"/>
      <c r="I193" s="241"/>
      <c r="J193" s="241"/>
      <c r="K193" s="241"/>
      <c r="L193" s="239"/>
      <c r="M193" s="227">
        <f t="shared" si="136"/>
        <v>200000</v>
      </c>
      <c r="N193" s="228">
        <f t="shared" si="136"/>
        <v>0</v>
      </c>
      <c r="O193" s="229">
        <f t="shared" si="136"/>
        <v>150000</v>
      </c>
      <c r="P193" s="230">
        <f t="shared" si="136"/>
        <v>0</v>
      </c>
      <c r="Q193" s="227">
        <f t="shared" si="136"/>
        <v>150000</v>
      </c>
      <c r="R193" s="228">
        <f t="shared" si="136"/>
        <v>0</v>
      </c>
      <c r="S193" s="227">
        <f t="shared" si="136"/>
        <v>200000</v>
      </c>
      <c r="T193" s="228">
        <f t="shared" si="136"/>
        <v>0</v>
      </c>
    </row>
    <row r="194" spans="1:20" s="135" customFormat="1" ht="166.5">
      <c r="A194" s="134"/>
      <c r="B194" s="262" t="s">
        <v>256</v>
      </c>
      <c r="C194" s="239">
        <v>611</v>
      </c>
      <c r="D194" s="240">
        <v>11</v>
      </c>
      <c r="E194" s="240">
        <v>1</v>
      </c>
      <c r="F194" s="241" t="s">
        <v>12</v>
      </c>
      <c r="G194" s="241" t="s">
        <v>149</v>
      </c>
      <c r="H194" s="241" t="s">
        <v>48</v>
      </c>
      <c r="I194" s="241" t="s">
        <v>149</v>
      </c>
      <c r="J194" s="241" t="s">
        <v>32</v>
      </c>
      <c r="K194" s="241" t="s">
        <v>149</v>
      </c>
      <c r="L194" s="239"/>
      <c r="M194" s="227">
        <f t="shared" ref="M194:N194" si="137">M197+M200</f>
        <v>200000</v>
      </c>
      <c r="N194" s="228">
        <f t="shared" si="137"/>
        <v>0</v>
      </c>
      <c r="O194" s="229">
        <f t="shared" ref="O194:P194" si="138">O197+O200</f>
        <v>150000</v>
      </c>
      <c r="P194" s="230">
        <f t="shared" si="138"/>
        <v>0</v>
      </c>
      <c r="Q194" s="227">
        <f t="shared" ref="Q194:R194" si="139">Q197+Q200</f>
        <v>150000</v>
      </c>
      <c r="R194" s="228">
        <f t="shared" si="139"/>
        <v>0</v>
      </c>
      <c r="S194" s="227">
        <f t="shared" ref="S194:T194" si="140">S197+S200</f>
        <v>200000</v>
      </c>
      <c r="T194" s="228">
        <f t="shared" si="140"/>
        <v>0</v>
      </c>
    </row>
    <row r="195" spans="1:20" s="135" customFormat="1" ht="138.75">
      <c r="A195" s="134"/>
      <c r="B195" s="262" t="s">
        <v>260</v>
      </c>
      <c r="C195" s="239">
        <v>611</v>
      </c>
      <c r="D195" s="240">
        <v>11</v>
      </c>
      <c r="E195" s="240">
        <v>1</v>
      </c>
      <c r="F195" s="241" t="s">
        <v>12</v>
      </c>
      <c r="G195" s="241" t="s">
        <v>159</v>
      </c>
      <c r="H195" s="241" t="s">
        <v>48</v>
      </c>
      <c r="I195" s="241" t="s">
        <v>149</v>
      </c>
      <c r="J195" s="241" t="s">
        <v>32</v>
      </c>
      <c r="K195" s="241" t="s">
        <v>149</v>
      </c>
      <c r="L195" s="239"/>
      <c r="M195" s="227">
        <f t="shared" ref="M195:N195" si="141">M197+M200</f>
        <v>200000</v>
      </c>
      <c r="N195" s="228">
        <f t="shared" si="141"/>
        <v>0</v>
      </c>
      <c r="O195" s="229">
        <f t="shared" ref="O195:P195" si="142">O197+O200</f>
        <v>150000</v>
      </c>
      <c r="P195" s="230">
        <f t="shared" si="142"/>
        <v>0</v>
      </c>
      <c r="Q195" s="227">
        <f t="shared" ref="Q195:R195" si="143">Q197+Q200</f>
        <v>150000</v>
      </c>
      <c r="R195" s="228">
        <f t="shared" si="143"/>
        <v>0</v>
      </c>
      <c r="S195" s="227">
        <f t="shared" ref="S195:T195" si="144">S197+S200</f>
        <v>200000</v>
      </c>
      <c r="T195" s="228">
        <f t="shared" si="144"/>
        <v>0</v>
      </c>
    </row>
    <row r="196" spans="1:20" s="135" customFormat="1" ht="55.5">
      <c r="A196" s="134"/>
      <c r="B196" s="262" t="s">
        <v>201</v>
      </c>
      <c r="C196" s="239">
        <v>611</v>
      </c>
      <c r="D196" s="240">
        <v>11</v>
      </c>
      <c r="E196" s="240">
        <v>1</v>
      </c>
      <c r="F196" s="241" t="s">
        <v>12</v>
      </c>
      <c r="G196" s="241" t="s">
        <v>159</v>
      </c>
      <c r="H196" s="241" t="s">
        <v>19</v>
      </c>
      <c r="I196" s="241" t="s">
        <v>149</v>
      </c>
      <c r="J196" s="241" t="s">
        <v>32</v>
      </c>
      <c r="K196" s="241" t="s">
        <v>149</v>
      </c>
      <c r="L196" s="239"/>
      <c r="M196" s="227">
        <f t="shared" ref="M196:R196" si="145">M197+M200</f>
        <v>200000</v>
      </c>
      <c r="N196" s="228">
        <f t="shared" si="145"/>
        <v>0</v>
      </c>
      <c r="O196" s="229">
        <f t="shared" si="145"/>
        <v>150000</v>
      </c>
      <c r="P196" s="230">
        <f t="shared" si="145"/>
        <v>0</v>
      </c>
      <c r="Q196" s="227">
        <f t="shared" si="145"/>
        <v>150000</v>
      </c>
      <c r="R196" s="228">
        <f t="shared" si="145"/>
        <v>0</v>
      </c>
      <c r="S196" s="227">
        <f t="shared" ref="S196:T196" si="146">S197+S200</f>
        <v>200000</v>
      </c>
      <c r="T196" s="228">
        <f t="shared" si="146"/>
        <v>0</v>
      </c>
    </row>
    <row r="197" spans="1:20" s="135" customFormat="1" ht="55.5">
      <c r="A197" s="134"/>
      <c r="B197" s="262" t="s">
        <v>202</v>
      </c>
      <c r="C197" s="239">
        <v>611</v>
      </c>
      <c r="D197" s="240">
        <v>11</v>
      </c>
      <c r="E197" s="240">
        <v>1</v>
      </c>
      <c r="F197" s="241" t="s">
        <v>12</v>
      </c>
      <c r="G197" s="241" t="s">
        <v>159</v>
      </c>
      <c r="H197" s="241" t="s">
        <v>19</v>
      </c>
      <c r="I197" s="241" t="s">
        <v>26</v>
      </c>
      <c r="J197" s="241" t="s">
        <v>27</v>
      </c>
      <c r="K197" s="241" t="s">
        <v>149</v>
      </c>
      <c r="L197" s="239"/>
      <c r="M197" s="227">
        <f t="shared" ref="M197:N197" si="147">M199</f>
        <v>200000</v>
      </c>
      <c r="N197" s="228">
        <f t="shared" si="147"/>
        <v>0</v>
      </c>
      <c r="O197" s="229">
        <f t="shared" ref="O197:P197" si="148">O199</f>
        <v>150000</v>
      </c>
      <c r="P197" s="230">
        <f t="shared" si="148"/>
        <v>0</v>
      </c>
      <c r="Q197" s="227">
        <f t="shared" ref="Q197:R197" si="149">Q199</f>
        <v>150000</v>
      </c>
      <c r="R197" s="228">
        <f t="shared" si="149"/>
        <v>0</v>
      </c>
      <c r="S197" s="227">
        <f t="shared" ref="S197:T197" si="150">S199</f>
        <v>200000</v>
      </c>
      <c r="T197" s="228">
        <f t="shared" si="150"/>
        <v>0</v>
      </c>
    </row>
    <row r="198" spans="1:20" s="135" customFormat="1" ht="55.5">
      <c r="A198" s="134"/>
      <c r="B198" s="262" t="s">
        <v>157</v>
      </c>
      <c r="C198" s="239">
        <v>611</v>
      </c>
      <c r="D198" s="240">
        <v>11</v>
      </c>
      <c r="E198" s="240">
        <v>1</v>
      </c>
      <c r="F198" s="241" t="s">
        <v>12</v>
      </c>
      <c r="G198" s="241" t="s">
        <v>159</v>
      </c>
      <c r="H198" s="241" t="s">
        <v>19</v>
      </c>
      <c r="I198" s="241" t="s">
        <v>26</v>
      </c>
      <c r="J198" s="241" t="s">
        <v>27</v>
      </c>
      <c r="K198" s="241" t="s">
        <v>149</v>
      </c>
      <c r="L198" s="239">
        <v>200</v>
      </c>
      <c r="M198" s="227">
        <f t="shared" ref="M198:T198" si="151">M199</f>
        <v>200000</v>
      </c>
      <c r="N198" s="228">
        <f t="shared" si="151"/>
        <v>0</v>
      </c>
      <c r="O198" s="229">
        <f t="shared" si="151"/>
        <v>150000</v>
      </c>
      <c r="P198" s="230">
        <f t="shared" si="151"/>
        <v>0</v>
      </c>
      <c r="Q198" s="227">
        <f t="shared" si="151"/>
        <v>150000</v>
      </c>
      <c r="R198" s="228">
        <f t="shared" si="151"/>
        <v>0</v>
      </c>
      <c r="S198" s="227">
        <f t="shared" si="151"/>
        <v>200000</v>
      </c>
      <c r="T198" s="228">
        <f t="shared" si="151"/>
        <v>0</v>
      </c>
    </row>
    <row r="199" spans="1:20" s="135" customFormat="1" ht="82.5" customHeight="1">
      <c r="A199" s="134"/>
      <c r="B199" s="262" t="s">
        <v>158</v>
      </c>
      <c r="C199" s="239">
        <v>611</v>
      </c>
      <c r="D199" s="240">
        <v>11</v>
      </c>
      <c r="E199" s="240">
        <v>1</v>
      </c>
      <c r="F199" s="241" t="s">
        <v>12</v>
      </c>
      <c r="G199" s="241" t="s">
        <v>159</v>
      </c>
      <c r="H199" s="241" t="s">
        <v>19</v>
      </c>
      <c r="I199" s="241" t="s">
        <v>26</v>
      </c>
      <c r="J199" s="241" t="s">
        <v>27</v>
      </c>
      <c r="K199" s="241" t="s">
        <v>149</v>
      </c>
      <c r="L199" s="239">
        <v>240</v>
      </c>
      <c r="M199" s="227">
        <v>200000</v>
      </c>
      <c r="N199" s="228">
        <v>0</v>
      </c>
      <c r="O199" s="229">
        <v>150000</v>
      </c>
      <c r="P199" s="230">
        <v>0</v>
      </c>
      <c r="Q199" s="227">
        <v>150000</v>
      </c>
      <c r="R199" s="228">
        <v>0</v>
      </c>
      <c r="S199" s="227">
        <v>200000</v>
      </c>
      <c r="T199" s="228">
        <v>0</v>
      </c>
    </row>
    <row r="200" spans="1:20" s="135" customFormat="1" ht="83.25" hidden="1">
      <c r="A200" s="141"/>
      <c r="B200" s="262" t="s">
        <v>203</v>
      </c>
      <c r="C200" s="239">
        <v>611</v>
      </c>
      <c r="D200" s="245">
        <v>11</v>
      </c>
      <c r="E200" s="245">
        <v>1</v>
      </c>
      <c r="F200" s="241" t="s">
        <v>12</v>
      </c>
      <c r="G200" s="241" t="s">
        <v>159</v>
      </c>
      <c r="H200" s="241" t="s">
        <v>19</v>
      </c>
      <c r="I200" s="246" t="s">
        <v>26</v>
      </c>
      <c r="J200" s="246" t="s">
        <v>170</v>
      </c>
      <c r="K200" s="246" t="s">
        <v>149</v>
      </c>
      <c r="L200" s="247"/>
      <c r="M200" s="233">
        <f t="shared" ref="M200:N200" si="152">M202</f>
        <v>0</v>
      </c>
      <c r="N200" s="234">
        <f t="shared" si="152"/>
        <v>0</v>
      </c>
      <c r="O200" s="235">
        <f t="shared" ref="O200:P200" si="153">O202</f>
        <v>0</v>
      </c>
      <c r="P200" s="236">
        <f t="shared" si="153"/>
        <v>0</v>
      </c>
      <c r="Q200" s="233">
        <f t="shared" ref="Q200:R200" si="154">Q202</f>
        <v>0</v>
      </c>
      <c r="R200" s="234">
        <f t="shared" si="154"/>
        <v>0</v>
      </c>
      <c r="S200" s="233">
        <f t="shared" ref="S200:T200" si="155">S202</f>
        <v>0</v>
      </c>
      <c r="T200" s="234">
        <f t="shared" si="155"/>
        <v>0</v>
      </c>
    </row>
    <row r="201" spans="1:20" s="135" customFormat="1" ht="55.5" hidden="1">
      <c r="A201" s="141"/>
      <c r="B201" s="262" t="s">
        <v>157</v>
      </c>
      <c r="C201" s="239">
        <v>611</v>
      </c>
      <c r="D201" s="245">
        <v>11</v>
      </c>
      <c r="E201" s="245">
        <v>1</v>
      </c>
      <c r="F201" s="241" t="s">
        <v>12</v>
      </c>
      <c r="G201" s="241" t="s">
        <v>159</v>
      </c>
      <c r="H201" s="241" t="s">
        <v>19</v>
      </c>
      <c r="I201" s="246" t="s">
        <v>26</v>
      </c>
      <c r="J201" s="246" t="s">
        <v>170</v>
      </c>
      <c r="K201" s="246" t="s">
        <v>149</v>
      </c>
      <c r="L201" s="247">
        <v>200</v>
      </c>
      <c r="M201" s="233">
        <f t="shared" ref="M201:T201" si="156">M202</f>
        <v>0</v>
      </c>
      <c r="N201" s="234">
        <f t="shared" si="156"/>
        <v>0</v>
      </c>
      <c r="O201" s="235">
        <f t="shared" si="156"/>
        <v>0</v>
      </c>
      <c r="P201" s="236">
        <f t="shared" si="156"/>
        <v>0</v>
      </c>
      <c r="Q201" s="233">
        <f t="shared" si="156"/>
        <v>0</v>
      </c>
      <c r="R201" s="234">
        <f t="shared" si="156"/>
        <v>0</v>
      </c>
      <c r="S201" s="233">
        <f t="shared" si="156"/>
        <v>0</v>
      </c>
      <c r="T201" s="234">
        <f t="shared" si="156"/>
        <v>0</v>
      </c>
    </row>
    <row r="202" spans="1:20" s="135" customFormat="1" ht="83.25" hidden="1">
      <c r="A202" s="141"/>
      <c r="B202" s="262" t="s">
        <v>158</v>
      </c>
      <c r="C202" s="239">
        <v>611</v>
      </c>
      <c r="D202" s="245">
        <v>11</v>
      </c>
      <c r="E202" s="245">
        <v>1</v>
      </c>
      <c r="F202" s="241" t="s">
        <v>12</v>
      </c>
      <c r="G202" s="241" t="s">
        <v>159</v>
      </c>
      <c r="H202" s="241" t="s">
        <v>19</v>
      </c>
      <c r="I202" s="246" t="s">
        <v>26</v>
      </c>
      <c r="J202" s="246" t="s">
        <v>170</v>
      </c>
      <c r="K202" s="246" t="s">
        <v>149</v>
      </c>
      <c r="L202" s="247">
        <v>240</v>
      </c>
      <c r="M202" s="233">
        <v>0</v>
      </c>
      <c r="N202" s="234">
        <v>0</v>
      </c>
      <c r="O202" s="235">
        <v>0</v>
      </c>
      <c r="P202" s="236">
        <v>0</v>
      </c>
      <c r="Q202" s="233">
        <v>0</v>
      </c>
      <c r="R202" s="234">
        <v>0</v>
      </c>
      <c r="S202" s="233">
        <v>0</v>
      </c>
      <c r="T202" s="234">
        <v>0</v>
      </c>
    </row>
    <row r="203" spans="1:20" s="157" customFormat="1" ht="24" hidden="1" customHeight="1">
      <c r="A203" s="176"/>
      <c r="B203" s="264" t="s">
        <v>143</v>
      </c>
      <c r="C203" s="248"/>
      <c r="D203" s="248"/>
      <c r="E203" s="248"/>
      <c r="F203" s="249"/>
      <c r="G203" s="249"/>
      <c r="H203" s="249"/>
      <c r="I203" s="249"/>
      <c r="J203" s="249"/>
      <c r="K203" s="249"/>
      <c r="L203" s="250"/>
      <c r="M203" s="237">
        <f>M17+M79+M87+M97+M137+M172+M180+M192</f>
        <v>15166830.07</v>
      </c>
      <c r="N203" s="238">
        <f>N17+N79+N97+N180+N87</f>
        <v>3504983.2800000003</v>
      </c>
      <c r="O203" s="237">
        <f>O17+O79+O87+O97+O137+O172+O180+O192</f>
        <v>11945645.140000001</v>
      </c>
      <c r="P203" s="238">
        <f>P17+P79+P97+P180+P87</f>
        <v>939143.46</v>
      </c>
      <c r="Q203" s="237">
        <f>Q17+Q79+Q87+Q97+Q137+Q172+Q180+Q192</f>
        <v>11774908.176750001</v>
      </c>
      <c r="R203" s="238">
        <f>R17+R79+R97+R180+R87</f>
        <v>792973.57</v>
      </c>
      <c r="S203" s="237">
        <f>S17+S79+S87+S97+S137+S172+S180+S192</f>
        <v>11552389.046500001</v>
      </c>
      <c r="T203" s="238">
        <f>T17+T79+T97+T180+T87</f>
        <v>800236.57</v>
      </c>
    </row>
    <row r="204" spans="1:20" s="158" customFormat="1" ht="1.5" customHeight="1">
      <c r="B204" s="265" t="s">
        <v>250</v>
      </c>
      <c r="C204" s="251"/>
      <c r="D204" s="251"/>
      <c r="E204" s="252"/>
      <c r="F204" s="253"/>
      <c r="G204" s="252"/>
      <c r="H204" s="252"/>
      <c r="I204" s="252"/>
      <c r="J204" s="252"/>
      <c r="K204" s="252"/>
      <c r="L204" s="252"/>
      <c r="M204" s="159">
        <v>0</v>
      </c>
      <c r="N204" s="159">
        <v>0</v>
      </c>
      <c r="O204" s="159">
        <v>0</v>
      </c>
      <c r="P204" s="159">
        <v>0</v>
      </c>
      <c r="Q204" s="159">
        <f>Q203*0.025/0.975</f>
        <v>301920.72248076927</v>
      </c>
      <c r="R204" s="159">
        <v>0</v>
      </c>
      <c r="S204" s="159">
        <f>S203/0.95*0.05</f>
        <v>608020.47613157902</v>
      </c>
      <c r="T204" s="159">
        <v>0</v>
      </c>
    </row>
    <row r="205" spans="1:20" s="180" customFormat="1" ht="25.5" customHeight="1">
      <c r="B205" s="266" t="s">
        <v>251</v>
      </c>
      <c r="C205" s="254"/>
      <c r="D205" s="254"/>
      <c r="E205" s="255"/>
      <c r="F205" s="256"/>
      <c r="G205" s="255"/>
      <c r="H205" s="255"/>
      <c r="I205" s="255"/>
      <c r="J205" s="255"/>
      <c r="K205" s="255"/>
      <c r="L205" s="255"/>
      <c r="M205" s="179">
        <f>M203+M204</f>
        <v>15166830.07</v>
      </c>
      <c r="N205" s="179">
        <f t="shared" ref="N205:Q205" si="157">N203+N204</f>
        <v>3504983.2800000003</v>
      </c>
      <c r="O205" s="179">
        <f>O203+O206</f>
        <v>11945645.140000001</v>
      </c>
      <c r="P205" s="179">
        <f t="shared" si="157"/>
        <v>939143.46</v>
      </c>
      <c r="Q205" s="179">
        <f t="shared" si="157"/>
        <v>12076828.899230771</v>
      </c>
      <c r="R205" s="179">
        <f>R203+R204</f>
        <v>792973.57</v>
      </c>
      <c r="S205" s="179">
        <f t="shared" ref="S205" si="158">S203+S204</f>
        <v>12160409.52263158</v>
      </c>
      <c r="T205" s="179">
        <f>T203+T204</f>
        <v>800236.57</v>
      </c>
    </row>
    <row r="206" spans="1:20" ht="48" customHeight="1"/>
    <row r="207" spans="1:20" ht="24.75" customHeight="1">
      <c r="B207" s="257" t="s">
        <v>245</v>
      </c>
      <c r="C207" s="257"/>
      <c r="D207" s="257"/>
      <c r="E207" s="257"/>
      <c r="F207" s="258"/>
      <c r="G207" s="258"/>
      <c r="H207" s="258"/>
      <c r="I207" s="258"/>
      <c r="J207" s="258"/>
      <c r="K207" s="258"/>
      <c r="L207" s="257"/>
      <c r="M207" s="417">
        <f>M203-'3 РзПр'!D38</f>
        <v>0</v>
      </c>
      <c r="N207" s="417">
        <f>N203-'3 РзПр'!E38</f>
        <v>0</v>
      </c>
      <c r="O207" s="417">
        <f>O203-'3 РзПр'!F38</f>
        <v>0</v>
      </c>
      <c r="P207" s="417">
        <f>P203-'3 РзПр'!G38</f>
        <v>0</v>
      </c>
      <c r="Q207" s="417">
        <f>Q203-'3 РзПр'!H38</f>
        <v>0</v>
      </c>
      <c r="R207" s="417">
        <f>R203-'3 РзПр'!I38</f>
        <v>0</v>
      </c>
      <c r="S207" s="417">
        <f>S203-'3 РзПр'!J38</f>
        <v>0</v>
      </c>
      <c r="T207" s="417">
        <f>T203-'3 РзПр'!K38</f>
        <v>0</v>
      </c>
    </row>
    <row r="208" spans="1:20" s="59" customFormat="1" ht="30">
      <c r="A208" s="143"/>
      <c r="B208" s="418" t="s">
        <v>351</v>
      </c>
      <c r="C208" s="418"/>
      <c r="D208" s="418"/>
      <c r="E208" s="418"/>
      <c r="F208" s="419"/>
      <c r="G208" s="419"/>
      <c r="H208" s="419"/>
      <c r="I208" s="419"/>
      <c r="J208" s="419"/>
      <c r="K208" s="419"/>
      <c r="L208" s="418"/>
      <c r="M208" s="420">
        <f>M205-'2. Доходы '!J79</f>
        <v>647300</v>
      </c>
      <c r="N208" s="420"/>
      <c r="O208" s="420">
        <f>O205-'2. Доходы '!K79</f>
        <v>0</v>
      </c>
      <c r="P208" s="420"/>
      <c r="Q208" s="420">
        <f>Q205-'2. Доходы '!L79</f>
        <v>-7.6922960579395294E-4</v>
      </c>
      <c r="R208" s="420"/>
      <c r="S208" s="420">
        <f>S205-'2. Доходы '!M79</f>
        <v>2.6315804570913315E-3</v>
      </c>
      <c r="T208" s="420"/>
    </row>
    <row r="209" spans="1:20" s="533" customFormat="1" ht="30">
      <c r="A209" s="529"/>
      <c r="B209" s="529"/>
      <c r="C209" s="529"/>
      <c r="D209" s="529"/>
      <c r="E209" s="529"/>
      <c r="F209" s="530"/>
      <c r="G209" s="530"/>
      <c r="H209" s="530"/>
      <c r="I209" s="530"/>
      <c r="J209" s="530"/>
      <c r="K209" s="530"/>
      <c r="L209" s="529"/>
      <c r="M209" s="531"/>
      <c r="N209" s="115"/>
      <c r="O209" s="532"/>
      <c r="P209" s="532"/>
      <c r="Q209" s="531"/>
      <c r="R209" s="531"/>
      <c r="S209" s="531"/>
    </row>
    <row r="210" spans="1:20">
      <c r="B210" s="511" t="s">
        <v>378</v>
      </c>
      <c r="C210" s="257"/>
      <c r="D210" s="257"/>
      <c r="E210" s="257"/>
      <c r="F210" s="258"/>
      <c r="G210" s="258"/>
      <c r="H210" s="258"/>
      <c r="I210" s="258"/>
      <c r="J210" s="258"/>
      <c r="K210" s="258"/>
      <c r="L210" s="257"/>
      <c r="M210" s="431"/>
      <c r="O210" s="510">
        <f>O205-P205</f>
        <v>11006501.68</v>
      </c>
      <c r="P210" s="510"/>
      <c r="Q210" s="510">
        <f t="shared" ref="Q210:S210" si="159">Q205-R205</f>
        <v>11283855.32923077</v>
      </c>
      <c r="R210" s="510"/>
      <c r="S210" s="510">
        <f t="shared" si="159"/>
        <v>11360172.95263158</v>
      </c>
      <c r="T210" s="508"/>
    </row>
    <row r="211" spans="1:20" s="59" customFormat="1" ht="18.75" customHeight="1">
      <c r="A211" s="143"/>
      <c r="B211" s="257"/>
      <c r="C211" s="257"/>
      <c r="D211" s="257"/>
      <c r="E211" s="257"/>
      <c r="F211" s="258"/>
      <c r="G211" s="258"/>
      <c r="H211" s="258"/>
      <c r="I211" s="258"/>
      <c r="J211" s="258"/>
      <c r="K211" s="258"/>
      <c r="L211" s="257"/>
      <c r="M211" s="116"/>
      <c r="N211" s="116"/>
      <c r="O211" s="109"/>
      <c r="P211" s="109"/>
      <c r="Q211" s="116"/>
      <c r="R211" s="116"/>
    </row>
  </sheetData>
  <autoFilter ref="A16:T205">
    <filterColumn colId="14">
      <filters>
        <filter val="1 250 000,00"/>
        <filter val="1 284 035,57"/>
        <filter val="1 411 305,15"/>
        <filter val="10 000,00"/>
        <filter val="100 000,00"/>
        <filter val="11 945 645,14"/>
        <filter val="150 000,00"/>
        <filter val="197 359,00"/>
        <filter val="2 029 066,11"/>
        <filter val="2 236 804,30"/>
        <filter val="2 338 935,57"/>
        <filter val="2 438 935,57"/>
        <filter val="2 476 500,00"/>
        <filter val="20 000,00"/>
        <filter val="239 695,70"/>
        <filter val="3 572 850,57"/>
        <filter val="3 632 850,57"/>
        <filter val="30 000,00"/>
        <filter val="300 000,00"/>
        <filter val="304 900,00"/>
        <filter val="400 000,00"/>
        <filter val="422 000,00"/>
        <filter val="50 000,00"/>
        <filter val="500 000,00"/>
        <filter val="550 000,00"/>
        <filter val="597 760,96"/>
        <filter val="6 959 350,57"/>
        <filter val="60 000,00"/>
        <filter val="600 000,00"/>
        <filter val="700 000,00"/>
        <filter val="741 784,46"/>
        <filter val="750 000,00"/>
        <filter val="782 000,00"/>
      </filters>
    </filterColumn>
  </autoFilter>
  <mergeCells count="17">
    <mergeCell ref="F15:K15"/>
    <mergeCell ref="C12:L13"/>
    <mergeCell ref="M12:N12"/>
    <mergeCell ref="M13:N13"/>
    <mergeCell ref="S12:T12"/>
    <mergeCell ref="S13:T13"/>
    <mergeCell ref="A9:T10"/>
    <mergeCell ref="M1:N1"/>
    <mergeCell ref="M2:N2"/>
    <mergeCell ref="B12:B14"/>
    <mergeCell ref="A12:A14"/>
    <mergeCell ref="A1:B3"/>
    <mergeCell ref="O12:P12"/>
    <mergeCell ref="O13:P13"/>
    <mergeCell ref="Q12:R12"/>
    <mergeCell ref="Q13:R13"/>
    <mergeCell ref="F14:K14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0" firstPageNumber="0" fitToHeight="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S147"/>
  <sheetViews>
    <sheetView showGridLines="0" view="pageBreakPreview" zoomScale="55" zoomScaleNormal="75" zoomScaleSheetLayoutView="55" workbookViewId="0">
      <selection activeCell="A12" sqref="A12:S12"/>
    </sheetView>
  </sheetViews>
  <sheetFormatPr defaultColWidth="9.28515625" defaultRowHeight="12.75"/>
  <cols>
    <col min="1" max="1" width="61.5703125" style="60" customWidth="1"/>
    <col min="2" max="4" width="0.140625" style="60" hidden="1" customWidth="1"/>
    <col min="5" max="5" width="10" style="76" customWidth="1"/>
    <col min="6" max="6" width="7.42578125" style="60" customWidth="1"/>
    <col min="7" max="7" width="8.5703125" style="76" customWidth="1"/>
    <col min="8" max="8" width="9" style="76" customWidth="1"/>
    <col min="9" max="9" width="10.28515625" style="60" customWidth="1"/>
    <col min="10" max="10" width="9.28515625" style="60"/>
    <col min="11" max="11" width="5.5703125" style="60" customWidth="1"/>
    <col min="12" max="12" width="17.28515625" style="60" hidden="1" customWidth="1"/>
    <col min="13" max="13" width="38.28515625" style="77" hidden="1" customWidth="1"/>
    <col min="14" max="14" width="30.28515625" style="60" customWidth="1"/>
    <col min="15" max="15" width="17.7109375" style="77" customWidth="1"/>
    <col min="16" max="16" width="31.7109375" style="60" customWidth="1"/>
    <col min="17" max="17" width="15" style="77" customWidth="1"/>
    <col min="18" max="18" width="31.7109375" style="75" customWidth="1"/>
    <col min="19" max="19" width="15" style="75" customWidth="1"/>
    <col min="20" max="20" width="38.85546875" style="75" customWidth="1"/>
    <col min="21" max="16384" width="9.28515625" style="75"/>
  </cols>
  <sheetData>
    <row r="1" spans="1:19" s="60" customFormat="1" ht="24" customHeight="1">
      <c r="A1" s="614"/>
      <c r="B1" s="526"/>
      <c r="C1" s="526"/>
      <c r="D1" s="526"/>
      <c r="E1" s="61"/>
      <c r="F1" s="61"/>
      <c r="G1" s="61"/>
      <c r="H1" s="61"/>
      <c r="I1" s="61"/>
      <c r="J1" s="61"/>
      <c r="K1" s="61"/>
      <c r="L1" s="612"/>
      <c r="M1" s="612"/>
      <c r="N1" s="612"/>
      <c r="O1" s="612"/>
      <c r="P1" s="151"/>
      <c r="S1" s="225" t="s">
        <v>248</v>
      </c>
    </row>
    <row r="2" spans="1:19" s="60" customFormat="1" ht="24" customHeight="1">
      <c r="A2" s="614"/>
      <c r="B2" s="526"/>
      <c r="C2" s="526"/>
      <c r="D2" s="526"/>
      <c r="E2" s="61"/>
      <c r="F2" s="61"/>
      <c r="G2" s="61"/>
      <c r="H2" s="61"/>
      <c r="I2" s="61"/>
      <c r="J2" s="61"/>
      <c r="K2" s="61"/>
      <c r="L2" s="613"/>
      <c r="M2" s="613"/>
      <c r="N2" s="151"/>
      <c r="S2" s="225" t="s">
        <v>35</v>
      </c>
    </row>
    <row r="3" spans="1:19" s="60" customFormat="1" ht="24" customHeight="1">
      <c r="A3" s="614"/>
      <c r="B3" s="526"/>
      <c r="C3" s="526"/>
      <c r="D3" s="526"/>
      <c r="E3" s="61"/>
      <c r="F3" s="61"/>
      <c r="G3" s="61"/>
      <c r="H3" s="61"/>
      <c r="I3" s="61"/>
      <c r="J3" s="61"/>
      <c r="K3" s="61"/>
      <c r="L3" s="190"/>
      <c r="M3" s="190"/>
      <c r="N3" s="190"/>
      <c r="O3" s="190"/>
      <c r="P3" s="189"/>
      <c r="S3" s="225" t="s">
        <v>36</v>
      </c>
    </row>
    <row r="4" spans="1:19" s="60" customFormat="1" ht="24" customHeight="1">
      <c r="A4" s="614"/>
      <c r="B4" s="526"/>
      <c r="C4" s="526"/>
      <c r="D4" s="526"/>
      <c r="E4" s="61"/>
      <c r="F4" s="61"/>
      <c r="G4" s="61"/>
      <c r="H4" s="61"/>
      <c r="I4" s="61"/>
      <c r="J4" s="61"/>
      <c r="K4" s="61"/>
      <c r="L4" s="190"/>
      <c r="M4" s="190"/>
      <c r="N4" s="190"/>
      <c r="O4" s="190"/>
      <c r="P4" s="189"/>
      <c r="S4" s="225" t="s">
        <v>281</v>
      </c>
    </row>
    <row r="5" spans="1:19" s="60" customFormat="1" ht="24" customHeight="1">
      <c r="A5" s="614"/>
      <c r="B5" s="526"/>
      <c r="C5" s="526"/>
      <c r="D5" s="526"/>
      <c r="E5" s="61"/>
      <c r="F5" s="61"/>
      <c r="G5" s="61"/>
      <c r="H5" s="61"/>
      <c r="I5" s="61"/>
      <c r="J5" s="61"/>
      <c r="K5" s="61"/>
      <c r="L5" s="190"/>
      <c r="M5" s="190"/>
      <c r="N5" s="190"/>
      <c r="O5" s="190"/>
      <c r="P5" s="189"/>
      <c r="S5" s="225" t="s">
        <v>264</v>
      </c>
    </row>
    <row r="6" spans="1:19" s="60" customFormat="1" ht="24" customHeight="1">
      <c r="A6" s="615"/>
      <c r="B6" s="527"/>
      <c r="C6" s="527"/>
      <c r="D6" s="527"/>
      <c r="E6" s="61"/>
      <c r="F6" s="61"/>
      <c r="G6" s="61"/>
      <c r="H6" s="61"/>
      <c r="I6" s="61"/>
      <c r="J6" s="61"/>
      <c r="K6" s="61"/>
      <c r="L6" s="62"/>
      <c r="M6" s="85"/>
      <c r="N6" s="62"/>
      <c r="O6" s="85"/>
      <c r="P6" s="151"/>
      <c r="S6" s="225" t="s">
        <v>379</v>
      </c>
    </row>
    <row r="7" spans="1:19" s="60" customFormat="1" ht="24" customHeight="1">
      <c r="A7" s="615"/>
      <c r="B7" s="527"/>
      <c r="C7" s="527"/>
      <c r="D7" s="527"/>
      <c r="E7" s="61"/>
      <c r="F7" s="61"/>
      <c r="G7" s="61"/>
      <c r="H7" s="61"/>
      <c r="I7" s="61"/>
      <c r="J7" s="61"/>
      <c r="K7" s="61"/>
      <c r="L7" s="61"/>
      <c r="N7" s="61"/>
      <c r="P7" s="61"/>
      <c r="S7" s="317" t="s">
        <v>402</v>
      </c>
    </row>
    <row r="8" spans="1:19" s="60" customFormat="1" ht="15">
      <c r="A8" s="207"/>
      <c r="B8" s="527"/>
      <c r="C8" s="527"/>
      <c r="D8" s="527"/>
      <c r="E8" s="61"/>
      <c r="F8" s="61"/>
      <c r="G8" s="61"/>
      <c r="H8" s="61"/>
      <c r="I8" s="61"/>
      <c r="J8" s="61"/>
      <c r="K8" s="61"/>
      <c r="L8" s="61"/>
      <c r="N8" s="61"/>
      <c r="P8" s="61"/>
    </row>
    <row r="9" spans="1:19" s="60" customFormat="1" ht="20.25">
      <c r="A9" s="609" t="s">
        <v>252</v>
      </c>
      <c r="B9" s="609"/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</row>
    <row r="10" spans="1:19" s="60" customFormat="1" ht="20.25">
      <c r="A10" s="609" t="s">
        <v>253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</row>
    <row r="11" spans="1:19" s="60" customFormat="1" ht="20.25">
      <c r="A11" s="610" t="s">
        <v>254</v>
      </c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0"/>
      <c r="S11" s="610"/>
    </row>
    <row r="12" spans="1:19" s="60" customFormat="1" ht="20.25">
      <c r="A12" s="610" t="s">
        <v>255</v>
      </c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</row>
    <row r="13" spans="1:19" s="60" customFormat="1" ht="20.25">
      <c r="A13" s="610" t="s">
        <v>367</v>
      </c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  <c r="O13" s="610"/>
      <c r="P13" s="610"/>
      <c r="Q13" s="610"/>
      <c r="R13" s="610"/>
      <c r="S13" s="610"/>
    </row>
    <row r="14" spans="1:19" s="60" customFormat="1" ht="18.75">
      <c r="A14" s="49"/>
      <c r="B14" s="49"/>
      <c r="C14" s="49"/>
      <c r="D14" s="49"/>
      <c r="E14" s="63"/>
      <c r="F14" s="49"/>
      <c r="G14" s="63"/>
      <c r="H14" s="63"/>
      <c r="I14" s="49"/>
      <c r="J14" s="49"/>
      <c r="K14" s="49"/>
      <c r="L14" s="49"/>
      <c r="M14" s="64"/>
      <c r="N14" s="49"/>
      <c r="O14" s="64"/>
      <c r="P14" s="49"/>
      <c r="Q14" s="64"/>
    </row>
    <row r="15" spans="1:19" s="60" customFormat="1" ht="19.5" thickBot="1">
      <c r="A15" s="49"/>
      <c r="B15" s="49"/>
      <c r="C15" s="49"/>
      <c r="D15" s="49"/>
      <c r="E15" s="63"/>
      <c r="F15" s="49"/>
      <c r="G15" s="63"/>
      <c r="H15" s="63"/>
      <c r="I15" s="49"/>
      <c r="J15" s="49"/>
      <c r="K15" s="49"/>
      <c r="L15" s="49"/>
      <c r="M15" s="64"/>
      <c r="N15" s="49"/>
      <c r="O15" s="64"/>
      <c r="P15" s="49"/>
      <c r="Q15" s="64"/>
    </row>
    <row r="16" spans="1:19" s="66" customFormat="1" ht="18.75" customHeight="1">
      <c r="A16" s="617" t="s">
        <v>144</v>
      </c>
      <c r="B16" s="539"/>
      <c r="C16" s="539"/>
      <c r="D16" s="539"/>
      <c r="E16" s="618" t="s">
        <v>145</v>
      </c>
      <c r="F16" s="618"/>
      <c r="G16" s="618"/>
      <c r="H16" s="618"/>
      <c r="I16" s="618"/>
      <c r="J16" s="618"/>
      <c r="K16" s="618"/>
      <c r="L16" s="607" t="s">
        <v>113</v>
      </c>
      <c r="M16" s="607"/>
      <c r="N16" s="607" t="s">
        <v>113</v>
      </c>
      <c r="O16" s="607"/>
      <c r="P16" s="607" t="s">
        <v>113</v>
      </c>
      <c r="Q16" s="607"/>
      <c r="R16" s="607" t="s">
        <v>113</v>
      </c>
      <c r="S16" s="607"/>
    </row>
    <row r="17" spans="1:19" s="67" customFormat="1" ht="18.75">
      <c r="A17" s="617"/>
      <c r="B17" s="528"/>
      <c r="C17" s="528"/>
      <c r="D17" s="528"/>
      <c r="E17" s="617"/>
      <c r="F17" s="617"/>
      <c r="G17" s="617"/>
      <c r="H17" s="617"/>
      <c r="I17" s="617"/>
      <c r="J17" s="617"/>
      <c r="K17" s="617"/>
      <c r="L17" s="608" t="s">
        <v>45</v>
      </c>
      <c r="M17" s="608"/>
      <c r="N17" s="608" t="s">
        <v>240</v>
      </c>
      <c r="O17" s="608"/>
      <c r="P17" s="608" t="s">
        <v>241</v>
      </c>
      <c r="Q17" s="608"/>
      <c r="R17" s="608" t="s">
        <v>363</v>
      </c>
      <c r="S17" s="608"/>
    </row>
    <row r="18" spans="1:19" s="67" customFormat="1" ht="93.75">
      <c r="A18" s="617"/>
      <c r="B18" s="528"/>
      <c r="C18" s="528"/>
      <c r="D18" s="528"/>
      <c r="E18" s="616" t="s">
        <v>147</v>
      </c>
      <c r="F18" s="616"/>
      <c r="G18" s="616"/>
      <c r="H18" s="616"/>
      <c r="I18" s="616"/>
      <c r="J18" s="616"/>
      <c r="K18" s="68" t="s">
        <v>148</v>
      </c>
      <c r="L18" s="65" t="s">
        <v>116</v>
      </c>
      <c r="M18" s="69" t="s">
        <v>117</v>
      </c>
      <c r="N18" s="88" t="s">
        <v>116</v>
      </c>
      <c r="O18" s="69" t="s">
        <v>117</v>
      </c>
      <c r="P18" s="88" t="s">
        <v>116</v>
      </c>
      <c r="Q18" s="69" t="s">
        <v>117</v>
      </c>
      <c r="R18" s="446" t="s">
        <v>116</v>
      </c>
      <c r="S18" s="69" t="s">
        <v>117</v>
      </c>
    </row>
    <row r="19" spans="1:19" s="73" customFormat="1" ht="19.5" thickBot="1">
      <c r="A19" s="71">
        <v>2</v>
      </c>
      <c r="B19" s="71"/>
      <c r="C19" s="71"/>
      <c r="D19" s="71"/>
      <c r="E19" s="611">
        <v>3</v>
      </c>
      <c r="F19" s="611"/>
      <c r="G19" s="611"/>
      <c r="H19" s="611"/>
      <c r="I19" s="611"/>
      <c r="J19" s="611"/>
      <c r="K19" s="70">
        <v>4</v>
      </c>
      <c r="L19" s="70">
        <v>5</v>
      </c>
      <c r="M19" s="72">
        <v>6</v>
      </c>
      <c r="N19" s="89">
        <v>5</v>
      </c>
      <c r="O19" s="72">
        <v>6</v>
      </c>
      <c r="P19" s="89">
        <v>5</v>
      </c>
      <c r="Q19" s="72">
        <v>6</v>
      </c>
      <c r="R19" s="445">
        <v>5</v>
      </c>
      <c r="S19" s="72">
        <v>6</v>
      </c>
    </row>
    <row r="20" spans="1:19" s="150" customFormat="1" ht="119.25" customHeight="1">
      <c r="A20" s="146" t="s">
        <v>256</v>
      </c>
      <c r="B20" s="146"/>
      <c r="C20" s="146"/>
      <c r="D20" s="146"/>
      <c r="E20" s="147" t="s">
        <v>12</v>
      </c>
      <c r="F20" s="147" t="s">
        <v>149</v>
      </c>
      <c r="G20" s="147" t="s">
        <v>48</v>
      </c>
      <c r="H20" s="147" t="s">
        <v>149</v>
      </c>
      <c r="I20" s="147" t="s">
        <v>32</v>
      </c>
      <c r="J20" s="147" t="s">
        <v>149</v>
      </c>
      <c r="K20" s="148"/>
      <c r="L20" s="149" t="e">
        <f>L21+L37+L47+L67+L102</f>
        <v>#REF!</v>
      </c>
      <c r="M20" s="149" t="e">
        <f>M21+M37+M47+M67+M102</f>
        <v>#REF!</v>
      </c>
      <c r="N20" s="149">
        <f>N21+N37+N47+N67+N102+N57</f>
        <v>11395645.140000001</v>
      </c>
      <c r="O20" s="149">
        <f>O21+O37+O47+O67+O102</f>
        <v>939143.46</v>
      </c>
      <c r="P20" s="149">
        <f>P21+P37+P47+P67+P102</f>
        <v>11044908.176750001</v>
      </c>
      <c r="Q20" s="149">
        <f>Q21+Q37+Q47+Q67+Q102</f>
        <v>792973.57</v>
      </c>
      <c r="R20" s="149">
        <f>R21+R37+R47+R67+R102</f>
        <v>10802389.046500001</v>
      </c>
      <c r="S20" s="149">
        <f>S21+S37+S47+S67+S102</f>
        <v>800236.57</v>
      </c>
    </row>
    <row r="21" spans="1:19" s="130" customFormat="1" ht="75">
      <c r="A21" s="126" t="s">
        <v>242</v>
      </c>
      <c r="B21" s="126"/>
      <c r="C21" s="126"/>
      <c r="D21" s="126"/>
      <c r="E21" s="127" t="s">
        <v>12</v>
      </c>
      <c r="F21" s="127" t="s">
        <v>5</v>
      </c>
      <c r="G21" s="127" t="s">
        <v>48</v>
      </c>
      <c r="H21" s="127"/>
      <c r="I21" s="127"/>
      <c r="J21" s="127"/>
      <c r="K21" s="128"/>
      <c r="L21" s="129">
        <f>L22+L31+L34+L25+L28</f>
        <v>3157190.82</v>
      </c>
      <c r="M21" s="129">
        <f t="shared" ref="M21" si="0">M22+M31+M34</f>
        <v>0</v>
      </c>
      <c r="N21" s="129">
        <f>N22+N31+N34+N25</f>
        <v>2338935.5699999998</v>
      </c>
      <c r="O21" s="129">
        <f t="shared" ref="O21:S21" si="1">O22+O31+O34+O25</f>
        <v>0</v>
      </c>
      <c r="P21" s="129">
        <f t="shared" si="1"/>
        <v>2273868.4967499999</v>
      </c>
      <c r="Q21" s="129">
        <f t="shared" si="1"/>
        <v>0</v>
      </c>
      <c r="R21" s="129">
        <f t="shared" si="1"/>
        <v>1827078.3665000005</v>
      </c>
      <c r="S21" s="129">
        <f t="shared" si="1"/>
        <v>0</v>
      </c>
    </row>
    <row r="22" spans="1:19" ht="37.5">
      <c r="A22" s="54" t="s">
        <v>243</v>
      </c>
      <c r="B22" s="54"/>
      <c r="C22" s="54"/>
      <c r="D22" s="54"/>
      <c r="E22" s="52" t="s">
        <v>12</v>
      </c>
      <c r="F22" s="52" t="s">
        <v>5</v>
      </c>
      <c r="G22" s="52" t="s">
        <v>9</v>
      </c>
      <c r="H22" s="52" t="s">
        <v>26</v>
      </c>
      <c r="I22" s="52" t="s">
        <v>27</v>
      </c>
      <c r="J22" s="52" t="s">
        <v>149</v>
      </c>
      <c r="K22" s="51"/>
      <c r="L22" s="53">
        <f>L23</f>
        <v>595221.43000000005</v>
      </c>
      <c r="M22" s="53">
        <f t="shared" ref="M22:S29" si="2">M23</f>
        <v>0</v>
      </c>
      <c r="N22" s="53">
        <f t="shared" si="2"/>
        <v>1284035.5699999998</v>
      </c>
      <c r="O22" s="53">
        <f t="shared" si="2"/>
        <v>0</v>
      </c>
      <c r="P22" s="53">
        <f t="shared" si="2"/>
        <v>1473868.4967500002</v>
      </c>
      <c r="Q22" s="53">
        <f t="shared" si="2"/>
        <v>0</v>
      </c>
      <c r="R22" s="53">
        <f t="shared" si="2"/>
        <v>1027078.3665000005</v>
      </c>
      <c r="S22" s="53">
        <f t="shared" si="2"/>
        <v>0</v>
      </c>
    </row>
    <row r="23" spans="1:19" ht="56.25">
      <c r="A23" s="50" t="s">
        <v>174</v>
      </c>
      <c r="B23" s="50"/>
      <c r="C23" s="50"/>
      <c r="D23" s="50"/>
      <c r="E23" s="52" t="s">
        <v>12</v>
      </c>
      <c r="F23" s="52" t="s">
        <v>5</v>
      </c>
      <c r="G23" s="52" t="s">
        <v>9</v>
      </c>
      <c r="H23" s="52" t="s">
        <v>26</v>
      </c>
      <c r="I23" s="52" t="s">
        <v>27</v>
      </c>
      <c r="J23" s="52" t="s">
        <v>149</v>
      </c>
      <c r="K23" s="51">
        <v>200</v>
      </c>
      <c r="L23" s="53">
        <f>L24</f>
        <v>595221.43000000005</v>
      </c>
      <c r="M23" s="53">
        <f t="shared" si="2"/>
        <v>0</v>
      </c>
      <c r="N23" s="53">
        <f t="shared" si="2"/>
        <v>1284035.5699999998</v>
      </c>
      <c r="O23" s="53">
        <f t="shared" si="2"/>
        <v>0</v>
      </c>
      <c r="P23" s="53">
        <f t="shared" si="2"/>
        <v>1473868.4967500002</v>
      </c>
      <c r="Q23" s="53">
        <f t="shared" si="2"/>
        <v>0</v>
      </c>
      <c r="R23" s="53">
        <f t="shared" si="2"/>
        <v>1027078.3665000005</v>
      </c>
      <c r="S23" s="53">
        <f t="shared" si="2"/>
        <v>0</v>
      </c>
    </row>
    <row r="24" spans="1:19" ht="56.25">
      <c r="A24" s="54" t="s">
        <v>158</v>
      </c>
      <c r="B24" s="54"/>
      <c r="C24" s="54"/>
      <c r="D24" s="54"/>
      <c r="E24" s="52" t="s">
        <v>12</v>
      </c>
      <c r="F24" s="52" t="s">
        <v>5</v>
      </c>
      <c r="G24" s="52" t="s">
        <v>9</v>
      </c>
      <c r="H24" s="52" t="s">
        <v>26</v>
      </c>
      <c r="I24" s="52" t="s">
        <v>27</v>
      </c>
      <c r="J24" s="52" t="s">
        <v>149</v>
      </c>
      <c r="K24" s="51">
        <v>240</v>
      </c>
      <c r="L24" s="53">
        <f>'4 Вед. структура'!M104</f>
        <v>595221.43000000005</v>
      </c>
      <c r="M24" s="53">
        <f>'4 Вед. структура'!N104</f>
        <v>0</v>
      </c>
      <c r="N24" s="53">
        <f>'4 Вед. структура'!O104</f>
        <v>1284035.5699999998</v>
      </c>
      <c r="O24" s="53">
        <f>'4 Вед. структура'!P104</f>
        <v>0</v>
      </c>
      <c r="P24" s="53">
        <f>'4 Вед. структура'!Q104</f>
        <v>1473868.4967500002</v>
      </c>
      <c r="Q24" s="53">
        <f>'4 Вед. структура'!R104</f>
        <v>0</v>
      </c>
      <c r="R24" s="53">
        <f>'4 Вед. структура'!S104</f>
        <v>1027078.3665000005</v>
      </c>
      <c r="S24" s="53">
        <f>'4 Вед. структура'!T104</f>
        <v>0</v>
      </c>
    </row>
    <row r="25" spans="1:19" ht="37.5">
      <c r="A25" s="54" t="s">
        <v>243</v>
      </c>
      <c r="B25" s="54"/>
      <c r="C25" s="54"/>
      <c r="D25" s="54"/>
      <c r="E25" s="52" t="s">
        <v>12</v>
      </c>
      <c r="F25" s="52" t="s">
        <v>5</v>
      </c>
      <c r="G25" s="52" t="s">
        <v>9</v>
      </c>
      <c r="H25" s="52" t="s">
        <v>26</v>
      </c>
      <c r="I25" s="52" t="s">
        <v>170</v>
      </c>
      <c r="J25" s="52" t="s">
        <v>149</v>
      </c>
      <c r="K25" s="51"/>
      <c r="L25" s="53">
        <f>L26</f>
        <v>2007190.82</v>
      </c>
      <c r="M25" s="53">
        <f t="shared" si="2"/>
        <v>0</v>
      </c>
      <c r="N25" s="53">
        <f t="shared" si="2"/>
        <v>600000</v>
      </c>
      <c r="O25" s="53">
        <f t="shared" si="2"/>
        <v>0</v>
      </c>
      <c r="P25" s="53">
        <f t="shared" si="2"/>
        <v>700000</v>
      </c>
      <c r="Q25" s="53">
        <f t="shared" si="2"/>
        <v>0</v>
      </c>
      <c r="R25" s="53">
        <f t="shared" si="2"/>
        <v>700000</v>
      </c>
      <c r="S25" s="53">
        <f t="shared" si="2"/>
        <v>0</v>
      </c>
    </row>
    <row r="26" spans="1:19" ht="56.25">
      <c r="A26" s="50" t="s">
        <v>174</v>
      </c>
      <c r="B26" s="50"/>
      <c r="C26" s="50"/>
      <c r="D26" s="50"/>
      <c r="E26" s="52" t="s">
        <v>12</v>
      </c>
      <c r="F26" s="52" t="s">
        <v>5</v>
      </c>
      <c r="G26" s="52" t="s">
        <v>9</v>
      </c>
      <c r="H26" s="52" t="s">
        <v>26</v>
      </c>
      <c r="I26" s="52" t="s">
        <v>170</v>
      </c>
      <c r="J26" s="52" t="s">
        <v>149</v>
      </c>
      <c r="K26" s="51">
        <v>200</v>
      </c>
      <c r="L26" s="53">
        <f>L27</f>
        <v>2007190.82</v>
      </c>
      <c r="M26" s="53">
        <f t="shared" si="2"/>
        <v>0</v>
      </c>
      <c r="N26" s="53">
        <f t="shared" si="2"/>
        <v>600000</v>
      </c>
      <c r="O26" s="53">
        <f t="shared" si="2"/>
        <v>0</v>
      </c>
      <c r="P26" s="53">
        <f t="shared" si="2"/>
        <v>700000</v>
      </c>
      <c r="Q26" s="53">
        <f t="shared" si="2"/>
        <v>0</v>
      </c>
      <c r="R26" s="53">
        <f t="shared" si="2"/>
        <v>700000</v>
      </c>
      <c r="S26" s="53">
        <f t="shared" si="2"/>
        <v>0</v>
      </c>
    </row>
    <row r="27" spans="1:19" ht="56.25">
      <c r="A27" s="54" t="s">
        <v>158</v>
      </c>
      <c r="B27" s="54"/>
      <c r="C27" s="54"/>
      <c r="D27" s="54"/>
      <c r="E27" s="52" t="s">
        <v>12</v>
      </c>
      <c r="F27" s="52" t="s">
        <v>5</v>
      </c>
      <c r="G27" s="52" t="s">
        <v>9</v>
      </c>
      <c r="H27" s="52" t="s">
        <v>26</v>
      </c>
      <c r="I27" s="52" t="s">
        <v>170</v>
      </c>
      <c r="J27" s="52" t="s">
        <v>149</v>
      </c>
      <c r="K27" s="51">
        <v>240</v>
      </c>
      <c r="L27" s="53">
        <f>'4 Вед. структура'!M112</f>
        <v>2007190.82</v>
      </c>
      <c r="M27" s="53">
        <f>'4 Вед. структура'!N107</f>
        <v>0</v>
      </c>
      <c r="N27" s="53">
        <f>'4 Вед. структура'!O107</f>
        <v>600000</v>
      </c>
      <c r="O27" s="53">
        <f>'4 Вед. структура'!P107</f>
        <v>0</v>
      </c>
      <c r="P27" s="53">
        <f>'4 Вед. структура'!Q107</f>
        <v>700000</v>
      </c>
      <c r="Q27" s="53">
        <f>'4 Вед. структура'!R107</f>
        <v>0</v>
      </c>
      <c r="R27" s="53">
        <f>'4 Вед. структура'!S107</f>
        <v>700000</v>
      </c>
      <c r="S27" s="53">
        <f>'4 Вед. структура'!T107</f>
        <v>0</v>
      </c>
    </row>
    <row r="28" spans="1:19" ht="37.5">
      <c r="A28" s="54" t="s">
        <v>243</v>
      </c>
      <c r="B28" s="54"/>
      <c r="C28" s="54"/>
      <c r="D28" s="54"/>
      <c r="E28" s="52" t="s">
        <v>12</v>
      </c>
      <c r="F28" s="52" t="s">
        <v>5</v>
      </c>
      <c r="G28" s="52" t="s">
        <v>9</v>
      </c>
      <c r="H28" s="52" t="s">
        <v>26</v>
      </c>
      <c r="I28" s="52" t="s">
        <v>170</v>
      </c>
      <c r="J28" s="52" t="s">
        <v>149</v>
      </c>
      <c r="K28" s="51"/>
      <c r="L28" s="53">
        <f>L29</f>
        <v>129778.57</v>
      </c>
      <c r="M28" s="53">
        <f t="shared" si="2"/>
        <v>2007190.82</v>
      </c>
      <c r="N28" s="53">
        <f t="shared" si="2"/>
        <v>0</v>
      </c>
      <c r="O28" s="53">
        <f t="shared" si="2"/>
        <v>0</v>
      </c>
      <c r="P28" s="53">
        <f t="shared" si="2"/>
        <v>0</v>
      </c>
      <c r="Q28" s="53">
        <f t="shared" si="2"/>
        <v>0</v>
      </c>
      <c r="R28" s="53">
        <f t="shared" si="2"/>
        <v>0</v>
      </c>
      <c r="S28" s="53">
        <f t="shared" si="2"/>
        <v>0</v>
      </c>
    </row>
    <row r="29" spans="1:19" ht="56.25">
      <c r="A29" s="50" t="s">
        <v>174</v>
      </c>
      <c r="B29" s="50"/>
      <c r="C29" s="50"/>
      <c r="D29" s="50"/>
      <c r="E29" s="52" t="s">
        <v>12</v>
      </c>
      <c r="F29" s="52" t="s">
        <v>5</v>
      </c>
      <c r="G29" s="52" t="s">
        <v>9</v>
      </c>
      <c r="H29" s="52" t="s">
        <v>26</v>
      </c>
      <c r="I29" s="52" t="s">
        <v>170</v>
      </c>
      <c r="J29" s="52" t="s">
        <v>149</v>
      </c>
      <c r="K29" s="51">
        <v>200</v>
      </c>
      <c r="L29" s="53">
        <f>L30</f>
        <v>129778.57</v>
      </c>
      <c r="M29" s="53">
        <f t="shared" si="2"/>
        <v>2007190.82</v>
      </c>
      <c r="N29" s="53">
        <f t="shared" si="2"/>
        <v>0</v>
      </c>
      <c r="O29" s="53">
        <f t="shared" si="2"/>
        <v>0</v>
      </c>
      <c r="P29" s="53">
        <f t="shared" si="2"/>
        <v>0</v>
      </c>
      <c r="Q29" s="53">
        <f t="shared" si="2"/>
        <v>0</v>
      </c>
      <c r="R29" s="53">
        <f t="shared" si="2"/>
        <v>0</v>
      </c>
      <c r="S29" s="53">
        <f t="shared" si="2"/>
        <v>0</v>
      </c>
    </row>
    <row r="30" spans="1:19" ht="56.25">
      <c r="A30" s="54" t="s">
        <v>158</v>
      </c>
      <c r="B30" s="54"/>
      <c r="C30" s="54"/>
      <c r="D30" s="54"/>
      <c r="E30" s="52" t="s">
        <v>12</v>
      </c>
      <c r="F30" s="52" t="s">
        <v>5</v>
      </c>
      <c r="G30" s="52" t="s">
        <v>9</v>
      </c>
      <c r="H30" s="52" t="s">
        <v>26</v>
      </c>
      <c r="I30" s="52" t="s">
        <v>170</v>
      </c>
      <c r="J30" s="52" t="s">
        <v>149</v>
      </c>
      <c r="K30" s="51">
        <v>240</v>
      </c>
      <c r="L30" s="53">
        <f>'4 Вед. структура'!M115</f>
        <v>129778.57</v>
      </c>
      <c r="M30" s="53">
        <f>'4 Вед. структура'!N110</f>
        <v>2007190.82</v>
      </c>
      <c r="N30" s="53">
        <f>'4 Вед. структура'!O110</f>
        <v>0</v>
      </c>
      <c r="O30" s="53">
        <f>'4 Вед. структура'!P110</f>
        <v>0</v>
      </c>
      <c r="P30" s="53">
        <f>'4 Вед. структура'!Q110</f>
        <v>0</v>
      </c>
      <c r="Q30" s="53">
        <f>'4 Вед. структура'!R110</f>
        <v>0</v>
      </c>
      <c r="R30" s="53">
        <f>'4 Вед. структура'!S110</f>
        <v>0</v>
      </c>
      <c r="S30" s="53">
        <f>'4 Вед. структура'!T110</f>
        <v>0</v>
      </c>
    </row>
    <row r="31" spans="1:19" ht="18.75">
      <c r="A31" s="54" t="s">
        <v>184</v>
      </c>
      <c r="B31" s="54"/>
      <c r="C31" s="54"/>
      <c r="D31" s="54"/>
      <c r="E31" s="52" t="s">
        <v>12</v>
      </c>
      <c r="F31" s="52" t="s">
        <v>5</v>
      </c>
      <c r="G31" s="52" t="s">
        <v>19</v>
      </c>
      <c r="H31" s="52" t="s">
        <v>26</v>
      </c>
      <c r="I31" s="52" t="s">
        <v>27</v>
      </c>
      <c r="J31" s="52" t="s">
        <v>149</v>
      </c>
      <c r="K31" s="51"/>
      <c r="L31" s="53">
        <f>L32</f>
        <v>30000</v>
      </c>
      <c r="M31" s="53">
        <f t="shared" ref="M31:S32" si="3">M32</f>
        <v>0</v>
      </c>
      <c r="N31" s="53">
        <f t="shared" si="3"/>
        <v>150000</v>
      </c>
      <c r="O31" s="53">
        <f t="shared" si="3"/>
        <v>0</v>
      </c>
      <c r="P31" s="53">
        <f t="shared" si="3"/>
        <v>100000</v>
      </c>
      <c r="Q31" s="53">
        <f t="shared" si="3"/>
        <v>0</v>
      </c>
      <c r="R31" s="53">
        <f t="shared" si="3"/>
        <v>100000</v>
      </c>
      <c r="S31" s="53">
        <f t="shared" si="3"/>
        <v>0</v>
      </c>
    </row>
    <row r="32" spans="1:19" ht="18.75">
      <c r="A32" s="54" t="s">
        <v>185</v>
      </c>
      <c r="B32" s="54"/>
      <c r="C32" s="54"/>
      <c r="D32" s="54"/>
      <c r="E32" s="52" t="s">
        <v>12</v>
      </c>
      <c r="F32" s="52" t="s">
        <v>5</v>
      </c>
      <c r="G32" s="52" t="s">
        <v>19</v>
      </c>
      <c r="H32" s="52" t="s">
        <v>26</v>
      </c>
      <c r="I32" s="52" t="s">
        <v>27</v>
      </c>
      <c r="J32" s="52" t="s">
        <v>149</v>
      </c>
      <c r="K32" s="51">
        <v>200</v>
      </c>
      <c r="L32" s="53">
        <f>L33</f>
        <v>30000</v>
      </c>
      <c r="M32" s="53">
        <f t="shared" si="3"/>
        <v>0</v>
      </c>
      <c r="N32" s="53">
        <f t="shared" si="3"/>
        <v>150000</v>
      </c>
      <c r="O32" s="53">
        <f t="shared" si="3"/>
        <v>0</v>
      </c>
      <c r="P32" s="53">
        <f t="shared" si="3"/>
        <v>100000</v>
      </c>
      <c r="Q32" s="53">
        <f t="shared" si="3"/>
        <v>0</v>
      </c>
      <c r="R32" s="53">
        <f t="shared" si="3"/>
        <v>100000</v>
      </c>
      <c r="S32" s="53">
        <f t="shared" si="3"/>
        <v>0</v>
      </c>
    </row>
    <row r="33" spans="1:19" ht="56.25">
      <c r="A33" s="54" t="s">
        <v>174</v>
      </c>
      <c r="B33" s="54"/>
      <c r="C33" s="54"/>
      <c r="D33" s="54"/>
      <c r="E33" s="52" t="s">
        <v>12</v>
      </c>
      <c r="F33" s="52" t="s">
        <v>5</v>
      </c>
      <c r="G33" s="52" t="s">
        <v>19</v>
      </c>
      <c r="H33" s="52" t="s">
        <v>26</v>
      </c>
      <c r="I33" s="52" t="s">
        <v>27</v>
      </c>
      <c r="J33" s="52" t="s">
        <v>149</v>
      </c>
      <c r="K33" s="51">
        <v>240</v>
      </c>
      <c r="L33" s="53">
        <f>'4 Вед. структура'!M118</f>
        <v>30000</v>
      </c>
      <c r="M33" s="53">
        <f>'4 Вед. структура'!N118</f>
        <v>0</v>
      </c>
      <c r="N33" s="53">
        <f>'4 Вед. структура'!O118</f>
        <v>150000</v>
      </c>
      <c r="O33" s="53">
        <f>'4 Вед. структура'!P118</f>
        <v>0</v>
      </c>
      <c r="P33" s="53">
        <f>'4 Вед. структура'!Q118</f>
        <v>100000</v>
      </c>
      <c r="Q33" s="53">
        <f>'4 Вед. структура'!R118</f>
        <v>0</v>
      </c>
      <c r="R33" s="53">
        <f>'4 Вед. структура'!S118</f>
        <v>100000</v>
      </c>
      <c r="S33" s="53">
        <f>'4 Вед. структура'!T118</f>
        <v>0</v>
      </c>
    </row>
    <row r="34" spans="1:19" ht="18.75">
      <c r="A34" s="54" t="s">
        <v>186</v>
      </c>
      <c r="B34" s="54"/>
      <c r="C34" s="54"/>
      <c r="D34" s="54"/>
      <c r="E34" s="52" t="s">
        <v>12</v>
      </c>
      <c r="F34" s="52" t="s">
        <v>5</v>
      </c>
      <c r="G34" s="52" t="s">
        <v>29</v>
      </c>
      <c r="H34" s="52" t="s">
        <v>26</v>
      </c>
      <c r="I34" s="52" t="s">
        <v>27</v>
      </c>
      <c r="J34" s="52" t="s">
        <v>149</v>
      </c>
      <c r="K34" s="51"/>
      <c r="L34" s="53">
        <f>L35</f>
        <v>395000</v>
      </c>
      <c r="M34" s="53">
        <f t="shared" ref="M34:S35" si="4">M35</f>
        <v>0</v>
      </c>
      <c r="N34" s="53">
        <f t="shared" si="4"/>
        <v>304900</v>
      </c>
      <c r="O34" s="53">
        <f t="shared" si="4"/>
        <v>0</v>
      </c>
      <c r="P34" s="53">
        <f t="shared" si="4"/>
        <v>0</v>
      </c>
      <c r="Q34" s="53">
        <f t="shared" si="4"/>
        <v>0</v>
      </c>
      <c r="R34" s="53">
        <f t="shared" si="4"/>
        <v>0</v>
      </c>
      <c r="S34" s="53">
        <f t="shared" si="4"/>
        <v>0</v>
      </c>
    </row>
    <row r="35" spans="1:19" ht="37.5">
      <c r="A35" s="50" t="s">
        <v>157</v>
      </c>
      <c r="B35" s="50"/>
      <c r="C35" s="50"/>
      <c r="D35" s="50"/>
      <c r="E35" s="52" t="s">
        <v>12</v>
      </c>
      <c r="F35" s="52" t="s">
        <v>5</v>
      </c>
      <c r="G35" s="52" t="s">
        <v>29</v>
      </c>
      <c r="H35" s="52" t="s">
        <v>26</v>
      </c>
      <c r="I35" s="52" t="s">
        <v>27</v>
      </c>
      <c r="J35" s="52" t="s">
        <v>149</v>
      </c>
      <c r="K35" s="51">
        <v>400</v>
      </c>
      <c r="L35" s="53">
        <f>L36</f>
        <v>395000</v>
      </c>
      <c r="M35" s="53">
        <f t="shared" si="4"/>
        <v>0</v>
      </c>
      <c r="N35" s="53">
        <f t="shared" si="4"/>
        <v>304900</v>
      </c>
      <c r="O35" s="53">
        <f t="shared" si="4"/>
        <v>0</v>
      </c>
      <c r="P35" s="53">
        <f t="shared" si="4"/>
        <v>0</v>
      </c>
      <c r="Q35" s="53">
        <f t="shared" si="4"/>
        <v>0</v>
      </c>
      <c r="R35" s="53">
        <f t="shared" si="4"/>
        <v>0</v>
      </c>
      <c r="S35" s="53">
        <f t="shared" si="4"/>
        <v>0</v>
      </c>
    </row>
    <row r="36" spans="1:19" ht="45" customHeight="1">
      <c r="A36" s="54" t="s">
        <v>158</v>
      </c>
      <c r="B36" s="54"/>
      <c r="C36" s="54"/>
      <c r="D36" s="54"/>
      <c r="E36" s="52" t="s">
        <v>12</v>
      </c>
      <c r="F36" s="52" t="s">
        <v>5</v>
      </c>
      <c r="G36" s="52" t="s">
        <v>29</v>
      </c>
      <c r="H36" s="52" t="s">
        <v>26</v>
      </c>
      <c r="I36" s="52" t="s">
        <v>27</v>
      </c>
      <c r="J36" s="52" t="s">
        <v>149</v>
      </c>
      <c r="K36" s="51">
        <v>410</v>
      </c>
      <c r="L36" s="53">
        <f>'4 Вед. структура'!M121</f>
        <v>395000</v>
      </c>
      <c r="M36" s="53">
        <f>'4 Вед. структура'!N121</f>
        <v>0</v>
      </c>
      <c r="N36" s="53">
        <f>'4 Вед. структура'!O121</f>
        <v>304900</v>
      </c>
      <c r="O36" s="53">
        <f>'4 Вед. структура'!P121</f>
        <v>0</v>
      </c>
      <c r="P36" s="53">
        <f>'4 Вед. структура'!Q121</f>
        <v>0</v>
      </c>
      <c r="Q36" s="53">
        <f>'4 Вед. структура'!R121</f>
        <v>0</v>
      </c>
      <c r="R36" s="53">
        <f>'4 Вед. структура'!S121</f>
        <v>0</v>
      </c>
      <c r="S36" s="53">
        <f>'4 Вед. структура'!T121</f>
        <v>0</v>
      </c>
    </row>
    <row r="37" spans="1:19" ht="112.5">
      <c r="A37" s="126" t="s">
        <v>257</v>
      </c>
      <c r="B37" s="126"/>
      <c r="C37" s="126"/>
      <c r="D37" s="126"/>
      <c r="E37" s="79" t="s">
        <v>12</v>
      </c>
      <c r="F37" s="79" t="s">
        <v>26</v>
      </c>
      <c r="G37" s="79" t="s">
        <v>48</v>
      </c>
      <c r="H37" s="79"/>
      <c r="I37" s="79"/>
      <c r="J37" s="79"/>
      <c r="K37" s="78"/>
      <c r="L37" s="80">
        <f>L41+L44+L38</f>
        <v>2096407.71</v>
      </c>
      <c r="M37" s="80">
        <f t="shared" ref="M37:N37" si="5">M41+M44</f>
        <v>0</v>
      </c>
      <c r="N37" s="80">
        <f t="shared" si="5"/>
        <v>700000</v>
      </c>
      <c r="O37" s="80">
        <f t="shared" ref="O37:S37" si="6">O41+O44</f>
        <v>0</v>
      </c>
      <c r="P37" s="80">
        <f t="shared" si="6"/>
        <v>800000</v>
      </c>
      <c r="Q37" s="80">
        <f t="shared" si="6"/>
        <v>0</v>
      </c>
      <c r="R37" s="80">
        <f t="shared" si="6"/>
        <v>800000</v>
      </c>
      <c r="S37" s="80">
        <f t="shared" si="6"/>
        <v>0</v>
      </c>
    </row>
    <row r="38" spans="1:19" ht="18.75">
      <c r="A38" s="54" t="s">
        <v>195</v>
      </c>
      <c r="B38" s="54"/>
      <c r="C38" s="54"/>
      <c r="D38" s="54"/>
      <c r="E38" s="52" t="s">
        <v>12</v>
      </c>
      <c r="F38" s="52" t="s">
        <v>26</v>
      </c>
      <c r="G38" s="52" t="s">
        <v>19</v>
      </c>
      <c r="H38" s="52" t="s">
        <v>5</v>
      </c>
      <c r="I38" s="52" t="s">
        <v>170</v>
      </c>
      <c r="J38" s="52" t="s">
        <v>149</v>
      </c>
      <c r="K38" s="51"/>
      <c r="L38" s="53">
        <f>L39</f>
        <v>14000</v>
      </c>
      <c r="M38" s="53">
        <f t="shared" ref="M38:S39" si="7">M39</f>
        <v>0</v>
      </c>
      <c r="N38" s="53">
        <f t="shared" si="7"/>
        <v>0</v>
      </c>
      <c r="O38" s="53">
        <f t="shared" si="7"/>
        <v>0</v>
      </c>
      <c r="P38" s="53">
        <f t="shared" si="7"/>
        <v>0</v>
      </c>
      <c r="Q38" s="53">
        <f t="shared" si="7"/>
        <v>0</v>
      </c>
      <c r="R38" s="53">
        <f t="shared" si="7"/>
        <v>0</v>
      </c>
      <c r="S38" s="53">
        <f t="shared" si="7"/>
        <v>0</v>
      </c>
    </row>
    <row r="39" spans="1:19" ht="37.5">
      <c r="A39" s="50" t="s">
        <v>157</v>
      </c>
      <c r="B39" s="50"/>
      <c r="C39" s="50"/>
      <c r="D39" s="50"/>
      <c r="E39" s="52" t="s">
        <v>12</v>
      </c>
      <c r="F39" s="52" t="s">
        <v>26</v>
      </c>
      <c r="G39" s="52" t="s">
        <v>19</v>
      </c>
      <c r="H39" s="52" t="s">
        <v>5</v>
      </c>
      <c r="I39" s="52" t="s">
        <v>170</v>
      </c>
      <c r="J39" s="52" t="s">
        <v>149</v>
      </c>
      <c r="K39" s="51">
        <v>200</v>
      </c>
      <c r="L39" s="53">
        <f>L40</f>
        <v>14000</v>
      </c>
      <c r="M39" s="53">
        <f t="shared" si="7"/>
        <v>0</v>
      </c>
      <c r="N39" s="53">
        <f t="shared" si="7"/>
        <v>0</v>
      </c>
      <c r="O39" s="53">
        <f t="shared" si="7"/>
        <v>0</v>
      </c>
      <c r="P39" s="53">
        <f t="shared" si="7"/>
        <v>0</v>
      </c>
      <c r="Q39" s="53">
        <f t="shared" si="7"/>
        <v>0</v>
      </c>
      <c r="R39" s="53">
        <f t="shared" si="7"/>
        <v>0</v>
      </c>
      <c r="S39" s="53">
        <f t="shared" si="7"/>
        <v>0</v>
      </c>
    </row>
    <row r="40" spans="1:19" ht="56.25">
      <c r="A40" s="54" t="s">
        <v>158</v>
      </c>
      <c r="B40" s="54"/>
      <c r="C40" s="54"/>
      <c r="D40" s="54"/>
      <c r="E40" s="52" t="s">
        <v>12</v>
      </c>
      <c r="F40" s="52" t="s">
        <v>26</v>
      </c>
      <c r="G40" s="52" t="s">
        <v>19</v>
      </c>
      <c r="H40" s="52" t="s">
        <v>5</v>
      </c>
      <c r="I40" s="52" t="s">
        <v>170</v>
      </c>
      <c r="J40" s="52" t="s">
        <v>149</v>
      </c>
      <c r="K40" s="51">
        <v>240</v>
      </c>
      <c r="L40" s="53">
        <f>'4 Вед. структура'!M144</f>
        <v>14000</v>
      </c>
      <c r="M40" s="53">
        <f>'4 Вед. структура'!N144</f>
        <v>0</v>
      </c>
      <c r="N40" s="53">
        <f>'4 Вед. структура'!O144</f>
        <v>0</v>
      </c>
      <c r="O40" s="53">
        <f>'4 Вед. структура'!P144</f>
        <v>0</v>
      </c>
      <c r="P40" s="53">
        <f>'4 Вед. структура'!Q144</f>
        <v>0</v>
      </c>
      <c r="Q40" s="53">
        <f>'4 Вед. структура'!R144</f>
        <v>0</v>
      </c>
      <c r="R40" s="53">
        <f>'4 Вед. структура'!S144</f>
        <v>0</v>
      </c>
      <c r="S40" s="53">
        <f>'4 Вед. структура'!T144</f>
        <v>0</v>
      </c>
    </row>
    <row r="41" spans="1:19" ht="37.5">
      <c r="A41" s="50" t="s">
        <v>194</v>
      </c>
      <c r="B41" s="50"/>
      <c r="C41" s="50"/>
      <c r="D41" s="50"/>
      <c r="E41" s="52" t="s">
        <v>12</v>
      </c>
      <c r="F41" s="52" t="s">
        <v>26</v>
      </c>
      <c r="G41" s="52" t="s">
        <v>19</v>
      </c>
      <c r="H41" s="52" t="s">
        <v>26</v>
      </c>
      <c r="I41" s="52" t="s">
        <v>27</v>
      </c>
      <c r="J41" s="52" t="s">
        <v>149</v>
      </c>
      <c r="K41" s="51"/>
      <c r="L41" s="53">
        <f>L42</f>
        <v>286099.5</v>
      </c>
      <c r="M41" s="53">
        <f t="shared" ref="M41:S42" si="8">M42</f>
        <v>0</v>
      </c>
      <c r="N41" s="53">
        <f t="shared" si="8"/>
        <v>300000</v>
      </c>
      <c r="O41" s="53">
        <f t="shared" si="8"/>
        <v>0</v>
      </c>
      <c r="P41" s="53">
        <f t="shared" si="8"/>
        <v>300000</v>
      </c>
      <c r="Q41" s="53">
        <f t="shared" si="8"/>
        <v>0</v>
      </c>
      <c r="R41" s="53">
        <f t="shared" si="8"/>
        <v>300000</v>
      </c>
      <c r="S41" s="53">
        <f t="shared" si="8"/>
        <v>0</v>
      </c>
    </row>
    <row r="42" spans="1:19" ht="56.25">
      <c r="A42" s="50" t="s">
        <v>174</v>
      </c>
      <c r="B42" s="50"/>
      <c r="C42" s="50"/>
      <c r="D42" s="50"/>
      <c r="E42" s="52" t="s">
        <v>12</v>
      </c>
      <c r="F42" s="52" t="s">
        <v>26</v>
      </c>
      <c r="G42" s="52" t="s">
        <v>19</v>
      </c>
      <c r="H42" s="52" t="s">
        <v>26</v>
      </c>
      <c r="I42" s="52" t="s">
        <v>27</v>
      </c>
      <c r="J42" s="52" t="s">
        <v>149</v>
      </c>
      <c r="K42" s="51">
        <v>200</v>
      </c>
      <c r="L42" s="53">
        <f>L43</f>
        <v>286099.5</v>
      </c>
      <c r="M42" s="53">
        <f t="shared" si="8"/>
        <v>0</v>
      </c>
      <c r="N42" s="53">
        <f t="shared" si="8"/>
        <v>300000</v>
      </c>
      <c r="O42" s="53">
        <f t="shared" si="8"/>
        <v>0</v>
      </c>
      <c r="P42" s="53">
        <f t="shared" si="8"/>
        <v>300000</v>
      </c>
      <c r="Q42" s="53">
        <f t="shared" si="8"/>
        <v>0</v>
      </c>
      <c r="R42" s="53">
        <f t="shared" si="8"/>
        <v>300000</v>
      </c>
      <c r="S42" s="53">
        <f t="shared" si="8"/>
        <v>0</v>
      </c>
    </row>
    <row r="43" spans="1:19" ht="56.25">
      <c r="A43" s="50" t="s">
        <v>262</v>
      </c>
      <c r="B43" s="50"/>
      <c r="C43" s="50"/>
      <c r="D43" s="50"/>
      <c r="E43" s="52" t="s">
        <v>12</v>
      </c>
      <c r="F43" s="52" t="s">
        <v>26</v>
      </c>
      <c r="G43" s="52" t="s">
        <v>19</v>
      </c>
      <c r="H43" s="52" t="s">
        <v>26</v>
      </c>
      <c r="I43" s="52" t="s">
        <v>27</v>
      </c>
      <c r="J43" s="52" t="s">
        <v>149</v>
      </c>
      <c r="K43" s="51">
        <v>240</v>
      </c>
      <c r="L43" s="53">
        <f>'4 Вед. структура'!M147</f>
        <v>286099.5</v>
      </c>
      <c r="M43" s="53">
        <f>'4 Вед. структура'!N147</f>
        <v>0</v>
      </c>
      <c r="N43" s="53">
        <f>'4 Вед. структура'!O147</f>
        <v>300000</v>
      </c>
      <c r="O43" s="53">
        <f>'4 Вед. структура'!P147</f>
        <v>0</v>
      </c>
      <c r="P43" s="53">
        <f>'4 Вед. структура'!Q147</f>
        <v>300000</v>
      </c>
      <c r="Q43" s="53">
        <f>'4 Вед. структура'!R147</f>
        <v>0</v>
      </c>
      <c r="R43" s="53">
        <f>'4 Вед. структура'!S147</f>
        <v>300000</v>
      </c>
      <c r="S43" s="53">
        <f>'4 Вед. структура'!T147</f>
        <v>0</v>
      </c>
    </row>
    <row r="44" spans="1:19" ht="18.75">
      <c r="A44" s="54" t="s">
        <v>195</v>
      </c>
      <c r="B44" s="54"/>
      <c r="C44" s="54"/>
      <c r="D44" s="54"/>
      <c r="E44" s="52" t="s">
        <v>12</v>
      </c>
      <c r="F44" s="52" t="s">
        <v>26</v>
      </c>
      <c r="G44" s="52" t="s">
        <v>19</v>
      </c>
      <c r="H44" s="52" t="s">
        <v>26</v>
      </c>
      <c r="I44" s="52" t="s">
        <v>170</v>
      </c>
      <c r="J44" s="52" t="s">
        <v>149</v>
      </c>
      <c r="K44" s="51"/>
      <c r="L44" s="53">
        <f>L45</f>
        <v>1796308.21</v>
      </c>
      <c r="M44" s="53">
        <f t="shared" ref="M44:S45" si="9">M45</f>
        <v>0</v>
      </c>
      <c r="N44" s="53">
        <f t="shared" si="9"/>
        <v>400000</v>
      </c>
      <c r="O44" s="53">
        <f t="shared" si="9"/>
        <v>0</v>
      </c>
      <c r="P44" s="53">
        <f t="shared" si="9"/>
        <v>500000</v>
      </c>
      <c r="Q44" s="53">
        <f t="shared" si="9"/>
        <v>0</v>
      </c>
      <c r="R44" s="53">
        <f t="shared" si="9"/>
        <v>500000</v>
      </c>
      <c r="S44" s="53">
        <f t="shared" si="9"/>
        <v>0</v>
      </c>
    </row>
    <row r="45" spans="1:19" ht="37.5">
      <c r="A45" s="50" t="s">
        <v>157</v>
      </c>
      <c r="B45" s="50"/>
      <c r="C45" s="50"/>
      <c r="D45" s="50"/>
      <c r="E45" s="52" t="s">
        <v>12</v>
      </c>
      <c r="F45" s="52" t="s">
        <v>26</v>
      </c>
      <c r="G45" s="52" t="s">
        <v>19</v>
      </c>
      <c r="H45" s="52" t="s">
        <v>26</v>
      </c>
      <c r="I45" s="52" t="s">
        <v>170</v>
      </c>
      <c r="J45" s="52" t="s">
        <v>149</v>
      </c>
      <c r="K45" s="51">
        <v>200</v>
      </c>
      <c r="L45" s="53">
        <f>L46</f>
        <v>1796308.21</v>
      </c>
      <c r="M45" s="53">
        <f t="shared" si="9"/>
        <v>0</v>
      </c>
      <c r="N45" s="53">
        <f t="shared" si="9"/>
        <v>400000</v>
      </c>
      <c r="O45" s="53">
        <f t="shared" si="9"/>
        <v>0</v>
      </c>
      <c r="P45" s="53">
        <f t="shared" si="9"/>
        <v>500000</v>
      </c>
      <c r="Q45" s="53">
        <f t="shared" si="9"/>
        <v>0</v>
      </c>
      <c r="R45" s="53">
        <f t="shared" si="9"/>
        <v>500000</v>
      </c>
      <c r="S45" s="53">
        <f t="shared" si="9"/>
        <v>0</v>
      </c>
    </row>
    <row r="46" spans="1:19" ht="56.25">
      <c r="A46" s="54" t="s">
        <v>158</v>
      </c>
      <c r="B46" s="54"/>
      <c r="C46" s="54"/>
      <c r="D46" s="54"/>
      <c r="E46" s="52" t="s">
        <v>12</v>
      </c>
      <c r="F46" s="52" t="s">
        <v>26</v>
      </c>
      <c r="G46" s="52" t="s">
        <v>19</v>
      </c>
      <c r="H46" s="52" t="s">
        <v>26</v>
      </c>
      <c r="I46" s="52" t="s">
        <v>170</v>
      </c>
      <c r="J46" s="52" t="s">
        <v>149</v>
      </c>
      <c r="K46" s="51">
        <v>240</v>
      </c>
      <c r="L46" s="53">
        <f>'4 Вед. структура'!M150</f>
        <v>1796308.21</v>
      </c>
      <c r="M46" s="53">
        <f>'4 Вед. структура'!N150</f>
        <v>0</v>
      </c>
      <c r="N46" s="53">
        <f>'4 Вед. структура'!O150</f>
        <v>400000</v>
      </c>
      <c r="O46" s="53">
        <f>'4 Вед. структура'!P150</f>
        <v>0</v>
      </c>
      <c r="P46" s="53">
        <f>'4 Вед. структура'!Q150</f>
        <v>500000</v>
      </c>
      <c r="Q46" s="53">
        <f>'4 Вед. структура'!R150</f>
        <v>0</v>
      </c>
      <c r="R46" s="53">
        <f>'4 Вед. структура'!S150</f>
        <v>500000</v>
      </c>
      <c r="S46" s="53">
        <f>'4 Вед. структура'!T150</f>
        <v>0</v>
      </c>
    </row>
    <row r="47" spans="1:19" ht="75">
      <c r="A47" s="126" t="s">
        <v>258</v>
      </c>
      <c r="B47" s="126"/>
      <c r="C47" s="126"/>
      <c r="D47" s="126"/>
      <c r="E47" s="79" t="s">
        <v>12</v>
      </c>
      <c r="F47" s="79" t="s">
        <v>164</v>
      </c>
      <c r="G47" s="79" t="s">
        <v>48</v>
      </c>
      <c r="H47" s="79"/>
      <c r="I47" s="79"/>
      <c r="J47" s="79"/>
      <c r="K47" s="78"/>
      <c r="L47" s="80">
        <f>L48+L54+L51</f>
        <v>353436.79</v>
      </c>
      <c r="M47" s="80">
        <f t="shared" ref="M47:N47" si="10">M48+M54</f>
        <v>0</v>
      </c>
      <c r="N47" s="80">
        <f t="shared" si="10"/>
        <v>110000</v>
      </c>
      <c r="O47" s="80">
        <f t="shared" ref="O47:S47" si="11">O48+O54</f>
        <v>0</v>
      </c>
      <c r="P47" s="80">
        <f t="shared" si="11"/>
        <v>110000</v>
      </c>
      <c r="Q47" s="80">
        <f t="shared" si="11"/>
        <v>0</v>
      </c>
      <c r="R47" s="80">
        <f t="shared" si="11"/>
        <v>110000</v>
      </c>
      <c r="S47" s="80">
        <f t="shared" si="11"/>
        <v>0</v>
      </c>
    </row>
    <row r="48" spans="1:19" ht="56.25">
      <c r="A48" s="54" t="s">
        <v>166</v>
      </c>
      <c r="B48" s="54"/>
      <c r="C48" s="54"/>
      <c r="D48" s="54"/>
      <c r="E48" s="52" t="s">
        <v>12</v>
      </c>
      <c r="F48" s="52" t="s">
        <v>164</v>
      </c>
      <c r="G48" s="52" t="s">
        <v>9</v>
      </c>
      <c r="H48" s="52" t="s">
        <v>26</v>
      </c>
      <c r="I48" s="52" t="s">
        <v>27</v>
      </c>
      <c r="J48" s="52" t="s">
        <v>149</v>
      </c>
      <c r="K48" s="51"/>
      <c r="L48" s="53">
        <f t="shared" ref="L48:S55" si="12">L49</f>
        <v>10000</v>
      </c>
      <c r="M48" s="53">
        <f t="shared" si="12"/>
        <v>0</v>
      </c>
      <c r="N48" s="53">
        <f t="shared" si="12"/>
        <v>10000</v>
      </c>
      <c r="O48" s="53">
        <f t="shared" si="12"/>
        <v>0</v>
      </c>
      <c r="P48" s="53">
        <f t="shared" si="12"/>
        <v>10000</v>
      </c>
      <c r="Q48" s="53">
        <f t="shared" si="12"/>
        <v>0</v>
      </c>
      <c r="R48" s="53">
        <f t="shared" si="12"/>
        <v>10000</v>
      </c>
      <c r="S48" s="53">
        <f t="shared" si="12"/>
        <v>0</v>
      </c>
    </row>
    <row r="49" spans="1:19" ht="37.5">
      <c r="A49" s="50" t="s">
        <v>157</v>
      </c>
      <c r="B49" s="50"/>
      <c r="C49" s="50"/>
      <c r="D49" s="50"/>
      <c r="E49" s="52" t="s">
        <v>12</v>
      </c>
      <c r="F49" s="52" t="s">
        <v>164</v>
      </c>
      <c r="G49" s="52" t="s">
        <v>9</v>
      </c>
      <c r="H49" s="52" t="s">
        <v>26</v>
      </c>
      <c r="I49" s="52" t="s">
        <v>27</v>
      </c>
      <c r="J49" s="52" t="s">
        <v>149</v>
      </c>
      <c r="K49" s="51">
        <v>200</v>
      </c>
      <c r="L49" s="53">
        <f t="shared" si="12"/>
        <v>10000</v>
      </c>
      <c r="M49" s="53">
        <f t="shared" si="12"/>
        <v>0</v>
      </c>
      <c r="N49" s="53">
        <f t="shared" si="12"/>
        <v>10000</v>
      </c>
      <c r="O49" s="53">
        <f t="shared" si="12"/>
        <v>0</v>
      </c>
      <c r="P49" s="53">
        <f t="shared" si="12"/>
        <v>10000</v>
      </c>
      <c r="Q49" s="53">
        <f t="shared" si="12"/>
        <v>0</v>
      </c>
      <c r="R49" s="53">
        <f t="shared" si="12"/>
        <v>10000</v>
      </c>
      <c r="S49" s="53">
        <f t="shared" si="12"/>
        <v>0</v>
      </c>
    </row>
    <row r="50" spans="1:19" ht="56.25">
      <c r="A50" s="50" t="s">
        <v>158</v>
      </c>
      <c r="B50" s="50"/>
      <c r="C50" s="50"/>
      <c r="D50" s="50"/>
      <c r="E50" s="52" t="s">
        <v>12</v>
      </c>
      <c r="F50" s="52" t="s">
        <v>164</v>
      </c>
      <c r="G50" s="52" t="s">
        <v>9</v>
      </c>
      <c r="H50" s="52" t="s">
        <v>26</v>
      </c>
      <c r="I50" s="52" t="s">
        <v>27</v>
      </c>
      <c r="J50" s="52" t="s">
        <v>149</v>
      </c>
      <c r="K50" s="51">
        <v>240</v>
      </c>
      <c r="L50" s="53">
        <f>'4 Вед. структура'!M46</f>
        <v>10000</v>
      </c>
      <c r="M50" s="53">
        <f>'4 Вед. структура'!N46</f>
        <v>0</v>
      </c>
      <c r="N50" s="53">
        <f>'4 Вед. структура'!O46</f>
        <v>10000</v>
      </c>
      <c r="O50" s="53">
        <f>'4 Вед. структура'!P46</f>
        <v>0</v>
      </c>
      <c r="P50" s="53">
        <f>'4 Вед. структура'!Q46</f>
        <v>10000</v>
      </c>
      <c r="Q50" s="53">
        <f>'4 Вед. структура'!R46</f>
        <v>0</v>
      </c>
      <c r="R50" s="53">
        <f>'4 Вед. структура'!S46</f>
        <v>10000</v>
      </c>
      <c r="S50" s="53">
        <f>'4 Вед. структура'!T46</f>
        <v>0</v>
      </c>
    </row>
    <row r="51" spans="1:19" ht="37.5">
      <c r="A51" s="54" t="s">
        <v>192</v>
      </c>
      <c r="B51" s="54"/>
      <c r="C51" s="54"/>
      <c r="D51" s="54"/>
      <c r="E51" s="51" t="str">
        <f>'4 Вед. структура'!F131</f>
        <v>11</v>
      </c>
      <c r="F51" s="51" t="str">
        <f>'4 Вед. структура'!G131</f>
        <v>3</v>
      </c>
      <c r="G51" s="51" t="str">
        <f>'4 Вед. структура'!H131</f>
        <v>01</v>
      </c>
      <c r="H51" s="51" t="str">
        <f>'4 Вед. структура'!I131</f>
        <v>1</v>
      </c>
      <c r="I51" s="51" t="str">
        <f>'4 Вед. структура'!J131</f>
        <v>002</v>
      </c>
      <c r="J51" s="51" t="str">
        <f>'4 Вед. структура'!K131</f>
        <v>0</v>
      </c>
      <c r="K51" s="51"/>
      <c r="L51" s="53">
        <f t="shared" si="12"/>
        <v>38396.79</v>
      </c>
      <c r="M51" s="53">
        <f t="shared" si="12"/>
        <v>0</v>
      </c>
      <c r="N51" s="53">
        <f t="shared" si="12"/>
        <v>0</v>
      </c>
      <c r="O51" s="53">
        <f t="shared" si="12"/>
        <v>0</v>
      </c>
      <c r="P51" s="53">
        <f t="shared" si="12"/>
        <v>0</v>
      </c>
      <c r="Q51" s="53">
        <f t="shared" si="12"/>
        <v>0</v>
      </c>
      <c r="R51" s="53">
        <f t="shared" si="12"/>
        <v>0</v>
      </c>
      <c r="S51" s="53">
        <f t="shared" si="12"/>
        <v>0</v>
      </c>
    </row>
    <row r="52" spans="1:19" ht="37.5">
      <c r="A52" s="50" t="s">
        <v>157</v>
      </c>
      <c r="B52" s="50"/>
      <c r="C52" s="50"/>
      <c r="D52" s="50"/>
      <c r="E52" s="51" t="str">
        <f>'4 Вед. структура'!F132</f>
        <v>11</v>
      </c>
      <c r="F52" s="51" t="str">
        <f>'4 Вед. структура'!G132</f>
        <v>3</v>
      </c>
      <c r="G52" s="51" t="str">
        <f>'4 Вед. структура'!H132</f>
        <v>01</v>
      </c>
      <c r="H52" s="51" t="str">
        <f>'4 Вед. структура'!I132</f>
        <v>1</v>
      </c>
      <c r="I52" s="51" t="str">
        <f>'4 Вед. структура'!J132</f>
        <v>002</v>
      </c>
      <c r="J52" s="51" t="str">
        <f>'4 Вед. структура'!K132</f>
        <v>0</v>
      </c>
      <c r="K52" s="51">
        <f>'4 Вед. структура'!L132</f>
        <v>200</v>
      </c>
      <c r="L52" s="53">
        <f t="shared" si="12"/>
        <v>38396.79</v>
      </c>
      <c r="M52" s="53">
        <f t="shared" si="12"/>
        <v>0</v>
      </c>
      <c r="N52" s="53">
        <f t="shared" si="12"/>
        <v>0</v>
      </c>
      <c r="O52" s="53">
        <f t="shared" si="12"/>
        <v>0</v>
      </c>
      <c r="P52" s="53">
        <f t="shared" si="12"/>
        <v>0</v>
      </c>
      <c r="Q52" s="53">
        <f t="shared" si="12"/>
        <v>0</v>
      </c>
      <c r="R52" s="53">
        <f t="shared" si="12"/>
        <v>0</v>
      </c>
      <c r="S52" s="53">
        <f t="shared" si="12"/>
        <v>0</v>
      </c>
    </row>
    <row r="53" spans="1:19" ht="56.25">
      <c r="A53" s="54" t="s">
        <v>158</v>
      </c>
      <c r="B53" s="54"/>
      <c r="C53" s="54"/>
      <c r="D53" s="54"/>
      <c r="E53" s="51" t="str">
        <f>'4 Вед. структура'!F133</f>
        <v>11</v>
      </c>
      <c r="F53" s="51" t="str">
        <f>'4 Вед. структура'!G133</f>
        <v>3</v>
      </c>
      <c r="G53" s="51" t="str">
        <f>'4 Вед. структура'!H133</f>
        <v>01</v>
      </c>
      <c r="H53" s="51" t="str">
        <f>'4 Вед. структура'!I133</f>
        <v>1</v>
      </c>
      <c r="I53" s="51" t="str">
        <f>'4 Вед. структура'!J133</f>
        <v>002</v>
      </c>
      <c r="J53" s="51" t="str">
        <f>'4 Вед. структура'!K133</f>
        <v>0</v>
      </c>
      <c r="K53" s="51">
        <f>'4 Вед. структура'!L133</f>
        <v>240</v>
      </c>
      <c r="L53" s="53">
        <f>'4 Вед. структура'!M133</f>
        <v>38396.79</v>
      </c>
      <c r="M53" s="53">
        <f>'4 Вед. структура'!N133</f>
        <v>0</v>
      </c>
      <c r="N53" s="53">
        <f>'4 Вед. структура'!O133</f>
        <v>0</v>
      </c>
      <c r="O53" s="53">
        <f>'4 Вед. структура'!P133</f>
        <v>0</v>
      </c>
      <c r="P53" s="53">
        <f>'4 Вед. структура'!Q133</f>
        <v>0</v>
      </c>
      <c r="Q53" s="53">
        <f>'4 Вед. структура'!R133</f>
        <v>0</v>
      </c>
      <c r="R53" s="53">
        <f>'4 Вед. структура'!S133</f>
        <v>0</v>
      </c>
      <c r="S53" s="53">
        <f>'4 Вед. структура'!T133</f>
        <v>0</v>
      </c>
    </row>
    <row r="54" spans="1:19" ht="37.5">
      <c r="A54" s="54" t="s">
        <v>192</v>
      </c>
      <c r="B54" s="54"/>
      <c r="C54" s="54"/>
      <c r="D54" s="54"/>
      <c r="E54" s="52" t="s">
        <v>12</v>
      </c>
      <c r="F54" s="52" t="s">
        <v>164</v>
      </c>
      <c r="G54" s="52" t="s">
        <v>9</v>
      </c>
      <c r="H54" s="52" t="s">
        <v>26</v>
      </c>
      <c r="I54" s="52" t="s">
        <v>170</v>
      </c>
      <c r="J54" s="52" t="s">
        <v>149</v>
      </c>
      <c r="K54" s="51"/>
      <c r="L54" s="53">
        <f t="shared" si="12"/>
        <v>305040</v>
      </c>
      <c r="M54" s="53">
        <f t="shared" si="12"/>
        <v>0</v>
      </c>
      <c r="N54" s="53">
        <f t="shared" si="12"/>
        <v>100000</v>
      </c>
      <c r="O54" s="53">
        <f t="shared" si="12"/>
        <v>0</v>
      </c>
      <c r="P54" s="53">
        <f t="shared" si="12"/>
        <v>100000</v>
      </c>
      <c r="Q54" s="53">
        <f t="shared" si="12"/>
        <v>0</v>
      </c>
      <c r="R54" s="53">
        <f t="shared" si="12"/>
        <v>100000</v>
      </c>
      <c r="S54" s="53">
        <f t="shared" si="12"/>
        <v>0</v>
      </c>
    </row>
    <row r="55" spans="1:19" ht="37.5">
      <c r="A55" s="50" t="s">
        <v>157</v>
      </c>
      <c r="B55" s="50"/>
      <c r="C55" s="50"/>
      <c r="D55" s="50"/>
      <c r="E55" s="52" t="s">
        <v>12</v>
      </c>
      <c r="F55" s="52" t="s">
        <v>164</v>
      </c>
      <c r="G55" s="52" t="s">
        <v>9</v>
      </c>
      <c r="H55" s="52" t="s">
        <v>26</v>
      </c>
      <c r="I55" s="52" t="s">
        <v>170</v>
      </c>
      <c r="J55" s="52" t="s">
        <v>149</v>
      </c>
      <c r="K55" s="51">
        <v>200</v>
      </c>
      <c r="L55" s="53">
        <f t="shared" si="12"/>
        <v>305040</v>
      </c>
      <c r="M55" s="53">
        <f t="shared" si="12"/>
        <v>0</v>
      </c>
      <c r="N55" s="53">
        <f t="shared" si="12"/>
        <v>100000</v>
      </c>
      <c r="O55" s="53">
        <f t="shared" si="12"/>
        <v>0</v>
      </c>
      <c r="P55" s="53">
        <f t="shared" si="12"/>
        <v>100000</v>
      </c>
      <c r="Q55" s="53">
        <f t="shared" si="12"/>
        <v>0</v>
      </c>
      <c r="R55" s="53">
        <f t="shared" si="12"/>
        <v>100000</v>
      </c>
      <c r="S55" s="53">
        <f t="shared" si="12"/>
        <v>0</v>
      </c>
    </row>
    <row r="56" spans="1:19" ht="56.25">
      <c r="A56" s="54" t="s">
        <v>158</v>
      </c>
      <c r="B56" s="54"/>
      <c r="C56" s="54"/>
      <c r="D56" s="54"/>
      <c r="E56" s="52" t="s">
        <v>12</v>
      </c>
      <c r="F56" s="52" t="s">
        <v>164</v>
      </c>
      <c r="G56" s="52" t="s">
        <v>9</v>
      </c>
      <c r="H56" s="52" t="s">
        <v>26</v>
      </c>
      <c r="I56" s="52" t="s">
        <v>170</v>
      </c>
      <c r="J56" s="52" t="s">
        <v>149</v>
      </c>
      <c r="K56" s="51">
        <v>240</v>
      </c>
      <c r="L56" s="53">
        <f>'4 Вед. структура'!M136</f>
        <v>305040</v>
      </c>
      <c r="M56" s="53">
        <f>'4 Вед. структура'!N136</f>
        <v>0</v>
      </c>
      <c r="N56" s="53">
        <f>'4 Вед. структура'!O136</f>
        <v>100000</v>
      </c>
      <c r="O56" s="53">
        <f>'4 Вед. структура'!P136</f>
        <v>0</v>
      </c>
      <c r="P56" s="53">
        <f>'4 Вед. структура'!Q136</f>
        <v>100000</v>
      </c>
      <c r="Q56" s="53">
        <f>'4 Вед. структура'!R136</f>
        <v>0</v>
      </c>
      <c r="R56" s="53">
        <f>'4 Вед. структура'!S136</f>
        <v>100000</v>
      </c>
      <c r="S56" s="53">
        <f>'4 Вед. структура'!T136</f>
        <v>0</v>
      </c>
    </row>
    <row r="57" spans="1:19" s="81" customFormat="1" ht="131.25">
      <c r="A57" s="126" t="s">
        <v>394</v>
      </c>
      <c r="B57" s="126"/>
      <c r="C57" s="126"/>
      <c r="D57" s="126"/>
      <c r="E57" s="79" t="s">
        <v>12</v>
      </c>
      <c r="F57" s="79" t="s">
        <v>392</v>
      </c>
      <c r="G57" s="79" t="s">
        <v>48</v>
      </c>
      <c r="H57" s="79"/>
      <c r="I57" s="79"/>
      <c r="J57" s="79"/>
      <c r="K57" s="78"/>
      <c r="L57" s="80" t="e">
        <f>L64+L67+L73+L82+L85+L90+#REF!+L95</f>
        <v>#REF!</v>
      </c>
      <c r="M57" s="80" t="e">
        <f>M64+M67+M73+M82+M85+M90+#REF!+M95</f>
        <v>#REF!</v>
      </c>
      <c r="N57" s="80">
        <f>N58+N61+N64</f>
        <v>550000</v>
      </c>
      <c r="O57" s="80">
        <f t="shared" ref="O57:S57" si="13">O58+O61+O64</f>
        <v>0</v>
      </c>
      <c r="P57" s="80">
        <f t="shared" si="13"/>
        <v>630000</v>
      </c>
      <c r="Q57" s="80">
        <f t="shared" si="13"/>
        <v>0</v>
      </c>
      <c r="R57" s="80">
        <f t="shared" si="13"/>
        <v>650000</v>
      </c>
      <c r="S57" s="80">
        <f t="shared" si="13"/>
        <v>0</v>
      </c>
    </row>
    <row r="58" spans="1:19" ht="18.75">
      <c r="A58" s="534" t="s">
        <v>401</v>
      </c>
      <c r="B58" s="534"/>
      <c r="C58" s="534"/>
      <c r="D58" s="534"/>
      <c r="E58" s="52" t="s">
        <v>12</v>
      </c>
      <c r="F58" s="83" t="s">
        <v>392</v>
      </c>
      <c r="G58" s="52" t="s">
        <v>9</v>
      </c>
      <c r="H58" s="52" t="s">
        <v>26</v>
      </c>
      <c r="I58" s="52" t="s">
        <v>27</v>
      </c>
      <c r="J58" s="52" t="s">
        <v>149</v>
      </c>
      <c r="K58" s="51"/>
      <c r="L58" s="53">
        <f t="shared" ref="L58:S59" si="14">L59</f>
        <v>10000</v>
      </c>
      <c r="M58" s="53">
        <f t="shared" si="14"/>
        <v>0</v>
      </c>
      <c r="N58" s="53">
        <f t="shared" si="14"/>
        <v>0</v>
      </c>
      <c r="O58" s="53">
        <f t="shared" si="14"/>
        <v>0</v>
      </c>
      <c r="P58" s="53">
        <f t="shared" si="14"/>
        <v>0</v>
      </c>
      <c r="Q58" s="53">
        <f t="shared" si="14"/>
        <v>0</v>
      </c>
      <c r="R58" s="53">
        <f t="shared" si="14"/>
        <v>0</v>
      </c>
      <c r="S58" s="53">
        <f t="shared" si="14"/>
        <v>0</v>
      </c>
    </row>
    <row r="59" spans="1:19" ht="37.5">
      <c r="A59" s="50" t="s">
        <v>157</v>
      </c>
      <c r="B59" s="50"/>
      <c r="C59" s="50"/>
      <c r="D59" s="50"/>
      <c r="E59" s="52" t="s">
        <v>12</v>
      </c>
      <c r="F59" s="83" t="s">
        <v>392</v>
      </c>
      <c r="G59" s="52" t="s">
        <v>9</v>
      </c>
      <c r="H59" s="52" t="s">
        <v>26</v>
      </c>
      <c r="I59" s="52" t="s">
        <v>27</v>
      </c>
      <c r="J59" s="52" t="s">
        <v>149</v>
      </c>
      <c r="K59" s="51">
        <v>200</v>
      </c>
      <c r="L59" s="53">
        <f t="shared" si="14"/>
        <v>10000</v>
      </c>
      <c r="M59" s="53">
        <f t="shared" si="14"/>
        <v>0</v>
      </c>
      <c r="N59" s="53">
        <f t="shared" si="14"/>
        <v>0</v>
      </c>
      <c r="O59" s="53">
        <f t="shared" si="14"/>
        <v>0</v>
      </c>
      <c r="P59" s="53">
        <f t="shared" si="14"/>
        <v>0</v>
      </c>
      <c r="Q59" s="53">
        <f t="shared" si="14"/>
        <v>0</v>
      </c>
      <c r="R59" s="53">
        <f t="shared" si="14"/>
        <v>0</v>
      </c>
      <c r="S59" s="53">
        <f t="shared" si="14"/>
        <v>0</v>
      </c>
    </row>
    <row r="60" spans="1:19" ht="56.25">
      <c r="A60" s="50" t="s">
        <v>158</v>
      </c>
      <c r="B60" s="50"/>
      <c r="C60" s="50"/>
      <c r="D60" s="50"/>
      <c r="E60" s="52" t="s">
        <v>12</v>
      </c>
      <c r="F60" s="83" t="s">
        <v>392</v>
      </c>
      <c r="G60" s="52" t="s">
        <v>9</v>
      </c>
      <c r="H60" s="52" t="s">
        <v>26</v>
      </c>
      <c r="I60" s="52" t="s">
        <v>27</v>
      </c>
      <c r="J60" s="52" t="s">
        <v>149</v>
      </c>
      <c r="K60" s="51">
        <v>240</v>
      </c>
      <c r="L60" s="53">
        <f>'4 Вед. структура'!M46</f>
        <v>10000</v>
      </c>
      <c r="M60" s="53">
        <f>'4 Вед. структура'!N46</f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</row>
    <row r="61" spans="1:19" ht="93.75">
      <c r="A61" s="54" t="s">
        <v>397</v>
      </c>
      <c r="B61" s="54"/>
      <c r="C61" s="54"/>
      <c r="D61" s="54"/>
      <c r="E61" s="52" t="s">
        <v>12</v>
      </c>
      <c r="F61" s="83" t="s">
        <v>392</v>
      </c>
      <c r="G61" s="52" t="s">
        <v>9</v>
      </c>
      <c r="H61" s="52" t="s">
        <v>26</v>
      </c>
      <c r="I61" s="52" t="s">
        <v>170</v>
      </c>
      <c r="J61" s="52" t="s">
        <v>149</v>
      </c>
      <c r="K61" s="51"/>
      <c r="L61" s="53">
        <f t="shared" ref="L61:M62" si="15">L62</f>
        <v>0</v>
      </c>
      <c r="M61" s="53">
        <f t="shared" si="15"/>
        <v>0</v>
      </c>
      <c r="N61" s="53">
        <f>'4 Вед. структура'!O49</f>
        <v>50000</v>
      </c>
      <c r="O61" s="53">
        <f>'4 Вед. структура'!P49</f>
        <v>0</v>
      </c>
      <c r="P61" s="53">
        <f>'4 Вед. структура'!Q49</f>
        <v>130000</v>
      </c>
      <c r="Q61" s="53">
        <f>'4 Вед. структура'!R49</f>
        <v>0</v>
      </c>
      <c r="R61" s="53">
        <f>'4 Вед. структура'!S49</f>
        <v>150000</v>
      </c>
      <c r="S61" s="53">
        <f>'4 Вед. структура'!T49</f>
        <v>0</v>
      </c>
    </row>
    <row r="62" spans="1:19" ht="37.5">
      <c r="A62" s="50" t="s">
        <v>157</v>
      </c>
      <c r="B62" s="50"/>
      <c r="C62" s="50"/>
      <c r="D62" s="50"/>
      <c r="E62" s="52" t="s">
        <v>12</v>
      </c>
      <c r="F62" s="83" t="s">
        <v>392</v>
      </c>
      <c r="G62" s="52" t="s">
        <v>9</v>
      </c>
      <c r="H62" s="52" t="s">
        <v>26</v>
      </c>
      <c r="I62" s="52" t="s">
        <v>170</v>
      </c>
      <c r="J62" s="52" t="s">
        <v>149</v>
      </c>
      <c r="K62" s="51">
        <v>200</v>
      </c>
      <c r="L62" s="53">
        <f t="shared" si="15"/>
        <v>0</v>
      </c>
      <c r="M62" s="53">
        <f t="shared" si="15"/>
        <v>0</v>
      </c>
      <c r="N62" s="53">
        <f>'4 Вед. структура'!O50</f>
        <v>50000</v>
      </c>
      <c r="O62" s="53">
        <f>'4 Вед. структура'!P50</f>
        <v>0</v>
      </c>
      <c r="P62" s="53">
        <f>'4 Вед. структура'!Q50</f>
        <v>130000</v>
      </c>
      <c r="Q62" s="53">
        <f>'4 Вед. структура'!R50</f>
        <v>0</v>
      </c>
      <c r="R62" s="53">
        <f>'4 Вед. структура'!S50</f>
        <v>150000</v>
      </c>
      <c r="S62" s="53">
        <f>'4 Вед. структура'!T50</f>
        <v>0</v>
      </c>
    </row>
    <row r="63" spans="1:19" ht="56.25">
      <c r="A63" s="50" t="s">
        <v>158</v>
      </c>
      <c r="B63" s="50"/>
      <c r="C63" s="50"/>
      <c r="D63" s="50"/>
      <c r="E63" s="52" t="s">
        <v>12</v>
      </c>
      <c r="F63" s="83" t="s">
        <v>392</v>
      </c>
      <c r="G63" s="52" t="s">
        <v>9</v>
      </c>
      <c r="H63" s="52" t="s">
        <v>26</v>
      </c>
      <c r="I63" s="52" t="s">
        <v>170</v>
      </c>
      <c r="J63" s="52" t="s">
        <v>149</v>
      </c>
      <c r="K63" s="51">
        <v>240</v>
      </c>
      <c r="L63" s="53">
        <f>'4 Вед. структура'!M49</f>
        <v>0</v>
      </c>
      <c r="M63" s="53">
        <f>'4 Вед. структура'!N49</f>
        <v>0</v>
      </c>
      <c r="N63" s="53">
        <f>'4 Вед. структура'!O51</f>
        <v>50000</v>
      </c>
      <c r="O63" s="53">
        <f>'4 Вед. структура'!P51</f>
        <v>0</v>
      </c>
      <c r="P63" s="53">
        <f>'4 Вед. структура'!Q51</f>
        <v>130000</v>
      </c>
      <c r="Q63" s="53">
        <f>'4 Вед. структура'!R51</f>
        <v>0</v>
      </c>
      <c r="R63" s="53">
        <f>'4 Вед. структура'!S51</f>
        <v>150000</v>
      </c>
      <c r="S63" s="53">
        <f>'4 Вед. структура'!T51</f>
        <v>0</v>
      </c>
    </row>
    <row r="64" spans="1:19" ht="75">
      <c r="A64" s="54" t="s">
        <v>396</v>
      </c>
      <c r="B64" s="54"/>
      <c r="C64" s="54"/>
      <c r="D64" s="54"/>
      <c r="E64" s="52" t="s">
        <v>12</v>
      </c>
      <c r="F64" s="83" t="s">
        <v>392</v>
      </c>
      <c r="G64" s="52" t="s">
        <v>9</v>
      </c>
      <c r="H64" s="52" t="s">
        <v>26</v>
      </c>
      <c r="I64" s="52" t="s">
        <v>106</v>
      </c>
      <c r="J64" s="52" t="s">
        <v>149</v>
      </c>
      <c r="K64" s="51"/>
      <c r="L64" s="53">
        <f t="shared" ref="L64:S65" si="16">L65</f>
        <v>4061409.5599999996</v>
      </c>
      <c r="M64" s="53">
        <f t="shared" si="16"/>
        <v>741784.46</v>
      </c>
      <c r="N64" s="53">
        <f t="shared" si="16"/>
        <v>500000</v>
      </c>
      <c r="O64" s="53">
        <f t="shared" si="16"/>
        <v>0</v>
      </c>
      <c r="P64" s="53">
        <f t="shared" si="16"/>
        <v>500000</v>
      </c>
      <c r="Q64" s="53">
        <f t="shared" si="16"/>
        <v>0</v>
      </c>
      <c r="R64" s="53">
        <f t="shared" si="16"/>
        <v>500000</v>
      </c>
      <c r="S64" s="53">
        <f t="shared" si="16"/>
        <v>0</v>
      </c>
    </row>
    <row r="65" spans="1:19" ht="37.5">
      <c r="A65" s="50" t="s">
        <v>157</v>
      </c>
      <c r="B65" s="50"/>
      <c r="C65" s="50"/>
      <c r="D65" s="50"/>
      <c r="E65" s="52" t="s">
        <v>12</v>
      </c>
      <c r="F65" s="83" t="s">
        <v>392</v>
      </c>
      <c r="G65" s="52" t="s">
        <v>9</v>
      </c>
      <c r="H65" s="52" t="s">
        <v>26</v>
      </c>
      <c r="I65" s="52" t="s">
        <v>106</v>
      </c>
      <c r="J65" s="52" t="s">
        <v>149</v>
      </c>
      <c r="K65" s="51">
        <v>200</v>
      </c>
      <c r="L65" s="53">
        <f t="shared" si="16"/>
        <v>4061409.5599999996</v>
      </c>
      <c r="M65" s="53">
        <f t="shared" si="16"/>
        <v>741784.46</v>
      </c>
      <c r="N65" s="53">
        <f t="shared" si="16"/>
        <v>500000</v>
      </c>
      <c r="O65" s="53">
        <f t="shared" si="16"/>
        <v>0</v>
      </c>
      <c r="P65" s="53">
        <f t="shared" si="16"/>
        <v>500000</v>
      </c>
      <c r="Q65" s="53">
        <f t="shared" si="16"/>
        <v>0</v>
      </c>
      <c r="R65" s="53">
        <f t="shared" si="16"/>
        <v>500000</v>
      </c>
      <c r="S65" s="53">
        <f t="shared" si="16"/>
        <v>0</v>
      </c>
    </row>
    <row r="66" spans="1:19" ht="56.25">
      <c r="A66" s="50" t="s">
        <v>158</v>
      </c>
      <c r="B66" s="50"/>
      <c r="C66" s="50"/>
      <c r="D66" s="50"/>
      <c r="E66" s="52" t="s">
        <v>12</v>
      </c>
      <c r="F66" s="83" t="s">
        <v>392</v>
      </c>
      <c r="G66" s="52" t="s">
        <v>9</v>
      </c>
      <c r="H66" s="52" t="s">
        <v>26</v>
      </c>
      <c r="I66" s="52" t="s">
        <v>106</v>
      </c>
      <c r="J66" s="52" t="s">
        <v>149</v>
      </c>
      <c r="K66" s="51">
        <v>240</v>
      </c>
      <c r="L66" s="53">
        <f>'4 Вед. структура'!M52</f>
        <v>4061409.5599999996</v>
      </c>
      <c r="M66" s="53">
        <f>'4 Вед. структура'!N52</f>
        <v>741784.46</v>
      </c>
      <c r="N66" s="53">
        <f>'4 Вед. структура'!O94</f>
        <v>500000</v>
      </c>
      <c r="O66" s="53">
        <f>'4 Вед. структура'!P94</f>
        <v>0</v>
      </c>
      <c r="P66" s="53">
        <f>'4 Вед. структура'!Q94</f>
        <v>500000</v>
      </c>
      <c r="Q66" s="53">
        <f>'4 Вед. структура'!R94</f>
        <v>0</v>
      </c>
      <c r="R66" s="53">
        <f>'4 Вед. структура'!S94</f>
        <v>500000</v>
      </c>
      <c r="S66" s="53">
        <f>'4 Вед. структура'!T94</f>
        <v>0</v>
      </c>
    </row>
    <row r="67" spans="1:19" s="81" customFormat="1" ht="75">
      <c r="A67" s="126" t="s">
        <v>259</v>
      </c>
      <c r="B67" s="126"/>
      <c r="C67" s="126"/>
      <c r="D67" s="126"/>
      <c r="E67" s="79" t="s">
        <v>12</v>
      </c>
      <c r="F67" s="79" t="s">
        <v>150</v>
      </c>
      <c r="G67" s="79" t="s">
        <v>48</v>
      </c>
      <c r="H67" s="79"/>
      <c r="I67" s="79"/>
      <c r="J67" s="79"/>
      <c r="K67" s="78"/>
      <c r="L67" s="80" t="e">
        <f>L68+L71+L79+L86+#REF!+L94+L91+L99</f>
        <v>#REF!</v>
      </c>
      <c r="M67" s="80" t="e">
        <f>M68+M71+M79+M86+#REF!+M94+M91+M99</f>
        <v>#REF!</v>
      </c>
      <c r="N67" s="80">
        <f>N68+N71+N79+N86+N94+N91+N99</f>
        <v>7096709.5700000003</v>
      </c>
      <c r="O67" s="80">
        <f t="shared" ref="O67:S67" si="17">O68+O71+O79+O86+O94+O91+O99</f>
        <v>939143.46</v>
      </c>
      <c r="P67" s="80">
        <f t="shared" si="17"/>
        <v>7361039.6799999997</v>
      </c>
      <c r="Q67" s="80">
        <f t="shared" si="17"/>
        <v>792973.57</v>
      </c>
      <c r="R67" s="80">
        <f t="shared" si="17"/>
        <v>7515310.6799999997</v>
      </c>
      <c r="S67" s="80">
        <f t="shared" si="17"/>
        <v>800236.57</v>
      </c>
    </row>
    <row r="68" spans="1:19" ht="56.25">
      <c r="A68" s="54" t="s">
        <v>167</v>
      </c>
      <c r="B68" s="54"/>
      <c r="C68" s="54"/>
      <c r="D68" s="54"/>
      <c r="E68" s="52" t="s">
        <v>12</v>
      </c>
      <c r="F68" s="83" t="s">
        <v>150</v>
      </c>
      <c r="G68" s="52" t="s">
        <v>9</v>
      </c>
      <c r="H68" s="52" t="s">
        <v>5</v>
      </c>
      <c r="I68" s="52" t="s">
        <v>106</v>
      </c>
      <c r="J68" s="52" t="s">
        <v>149</v>
      </c>
      <c r="K68" s="51"/>
      <c r="L68" s="53">
        <f t="shared" ref="L68:S74" si="18">L69</f>
        <v>741784.46</v>
      </c>
      <c r="M68" s="53">
        <f t="shared" si="18"/>
        <v>741784.46</v>
      </c>
      <c r="N68" s="53">
        <f t="shared" si="18"/>
        <v>741784.46</v>
      </c>
      <c r="O68" s="53">
        <f t="shared" si="18"/>
        <v>741784.46</v>
      </c>
      <c r="P68" s="53">
        <f t="shared" si="18"/>
        <v>593427.56999999995</v>
      </c>
      <c r="Q68" s="53">
        <f t="shared" si="18"/>
        <v>593427.56999999995</v>
      </c>
      <c r="R68" s="53">
        <f t="shared" si="18"/>
        <v>593427.56999999995</v>
      </c>
      <c r="S68" s="53">
        <f t="shared" si="18"/>
        <v>593427.56999999995</v>
      </c>
    </row>
    <row r="69" spans="1:19" ht="93.75">
      <c r="A69" s="50" t="s">
        <v>154</v>
      </c>
      <c r="B69" s="50"/>
      <c r="C69" s="50"/>
      <c r="D69" s="50"/>
      <c r="E69" s="52" t="s">
        <v>12</v>
      </c>
      <c r="F69" s="83" t="s">
        <v>150</v>
      </c>
      <c r="G69" s="52" t="s">
        <v>9</v>
      </c>
      <c r="H69" s="52" t="s">
        <v>5</v>
      </c>
      <c r="I69" s="52" t="s">
        <v>106</v>
      </c>
      <c r="J69" s="52" t="s">
        <v>149</v>
      </c>
      <c r="K69" s="51">
        <v>100</v>
      </c>
      <c r="L69" s="53">
        <f t="shared" si="18"/>
        <v>741784.46</v>
      </c>
      <c r="M69" s="53">
        <f t="shared" si="18"/>
        <v>741784.46</v>
      </c>
      <c r="N69" s="53">
        <f t="shared" si="18"/>
        <v>741784.46</v>
      </c>
      <c r="O69" s="53">
        <f t="shared" si="18"/>
        <v>741784.46</v>
      </c>
      <c r="P69" s="53">
        <f t="shared" si="18"/>
        <v>593427.56999999995</v>
      </c>
      <c r="Q69" s="53">
        <f t="shared" si="18"/>
        <v>593427.56999999995</v>
      </c>
      <c r="R69" s="53">
        <f t="shared" si="18"/>
        <v>593427.56999999995</v>
      </c>
      <c r="S69" s="53">
        <f t="shared" si="18"/>
        <v>593427.56999999995</v>
      </c>
    </row>
    <row r="70" spans="1:19" ht="37.5">
      <c r="A70" s="50" t="s">
        <v>168</v>
      </c>
      <c r="B70" s="50"/>
      <c r="C70" s="50"/>
      <c r="D70" s="50"/>
      <c r="E70" s="52" t="s">
        <v>12</v>
      </c>
      <c r="F70" s="83" t="s">
        <v>150</v>
      </c>
      <c r="G70" s="52" t="s">
        <v>9</v>
      </c>
      <c r="H70" s="52" t="s">
        <v>5</v>
      </c>
      <c r="I70" s="52" t="s">
        <v>106</v>
      </c>
      <c r="J70" s="52" t="s">
        <v>149</v>
      </c>
      <c r="K70" s="51">
        <v>120</v>
      </c>
      <c r="L70" s="53">
        <f>'4 Вед. структура'!M56</f>
        <v>741784.46</v>
      </c>
      <c r="M70" s="53">
        <f>'4 Вед. структура'!N56</f>
        <v>741784.46</v>
      </c>
      <c r="N70" s="53">
        <f>'4 Вед. структура'!O56</f>
        <v>741784.46</v>
      </c>
      <c r="O70" s="53">
        <f>'4 Вед. структура'!P56</f>
        <v>741784.46</v>
      </c>
      <c r="P70" s="53">
        <f>'4 Вед. структура'!Q56</f>
        <v>593427.56999999995</v>
      </c>
      <c r="Q70" s="53">
        <f>'4 Вед. структура'!R56</f>
        <v>593427.56999999995</v>
      </c>
      <c r="R70" s="53">
        <f>'4 Вед. структура'!S56</f>
        <v>593427.56999999995</v>
      </c>
      <c r="S70" s="53">
        <f>'4 Вед. структура'!T56</f>
        <v>593427.56999999995</v>
      </c>
    </row>
    <row r="71" spans="1:19" ht="56.25">
      <c r="A71" s="50" t="s">
        <v>169</v>
      </c>
      <c r="B71" s="50"/>
      <c r="C71" s="50"/>
      <c r="D71" s="50"/>
      <c r="E71" s="52" t="s">
        <v>12</v>
      </c>
      <c r="F71" s="83" t="s">
        <v>150</v>
      </c>
      <c r="G71" s="52" t="s">
        <v>9</v>
      </c>
      <c r="H71" s="52" t="s">
        <v>26</v>
      </c>
      <c r="I71" s="52" t="s">
        <v>170</v>
      </c>
      <c r="J71" s="52" t="s">
        <v>149</v>
      </c>
      <c r="K71" s="51"/>
      <c r="L71" s="53">
        <f>L72+L76</f>
        <v>361158.99</v>
      </c>
      <c r="M71" s="53">
        <f t="shared" ref="M71" si="19">M72+M76</f>
        <v>0</v>
      </c>
      <c r="N71" s="53">
        <f>N72+N76+N74</f>
        <v>782000</v>
      </c>
      <c r="O71" s="53">
        <f t="shared" ref="O71:S71" si="20">O72+O76+O74</f>
        <v>0</v>
      </c>
      <c r="P71" s="53">
        <f t="shared" si="20"/>
        <v>880000</v>
      </c>
      <c r="Q71" s="53">
        <f t="shared" si="20"/>
        <v>0</v>
      </c>
      <c r="R71" s="53">
        <f t="shared" si="20"/>
        <v>980000</v>
      </c>
      <c r="S71" s="53">
        <f t="shared" si="20"/>
        <v>0</v>
      </c>
    </row>
    <row r="72" spans="1:19" ht="37.5">
      <c r="A72" s="50" t="s">
        <v>157</v>
      </c>
      <c r="B72" s="50"/>
      <c r="C72" s="50"/>
      <c r="D72" s="50"/>
      <c r="E72" s="52" t="s">
        <v>12</v>
      </c>
      <c r="F72" s="83" t="s">
        <v>150</v>
      </c>
      <c r="G72" s="52" t="s">
        <v>9</v>
      </c>
      <c r="H72" s="52" t="s">
        <v>26</v>
      </c>
      <c r="I72" s="52" t="s">
        <v>170</v>
      </c>
      <c r="J72" s="52" t="s">
        <v>149</v>
      </c>
      <c r="K72" s="51">
        <v>200</v>
      </c>
      <c r="L72" s="53">
        <f t="shared" si="18"/>
        <v>265758.99</v>
      </c>
      <c r="M72" s="53">
        <f t="shared" si="18"/>
        <v>0</v>
      </c>
      <c r="N72" s="53">
        <f t="shared" si="18"/>
        <v>422000</v>
      </c>
      <c r="O72" s="53">
        <f t="shared" si="18"/>
        <v>0</v>
      </c>
      <c r="P72" s="53">
        <f t="shared" si="18"/>
        <v>420000</v>
      </c>
      <c r="Q72" s="53">
        <f t="shared" si="18"/>
        <v>0</v>
      </c>
      <c r="R72" s="53">
        <f t="shared" si="18"/>
        <v>420000</v>
      </c>
      <c r="S72" s="53">
        <f t="shared" si="18"/>
        <v>0</v>
      </c>
    </row>
    <row r="73" spans="1:19" ht="56.25">
      <c r="A73" s="50" t="s">
        <v>158</v>
      </c>
      <c r="B73" s="50"/>
      <c r="C73" s="50"/>
      <c r="D73" s="50"/>
      <c r="E73" s="52" t="s">
        <v>12</v>
      </c>
      <c r="F73" s="83" t="s">
        <v>150</v>
      </c>
      <c r="G73" s="52" t="s">
        <v>9</v>
      </c>
      <c r="H73" s="52" t="s">
        <v>26</v>
      </c>
      <c r="I73" s="52" t="s">
        <v>170</v>
      </c>
      <c r="J73" s="52" t="s">
        <v>149</v>
      </c>
      <c r="K73" s="51">
        <v>240</v>
      </c>
      <c r="L73" s="53">
        <f>'4 Вед. структура'!M59</f>
        <v>265758.99</v>
      </c>
      <c r="M73" s="53">
        <f>'4 Вед. структура'!N59</f>
        <v>0</v>
      </c>
      <c r="N73" s="53">
        <f>'4 Вед. структура'!O59</f>
        <v>422000</v>
      </c>
      <c r="O73" s="53">
        <f>'4 Вед. структура'!P59</f>
        <v>0</v>
      </c>
      <c r="P73" s="53">
        <f>'4 Вед. структура'!Q59</f>
        <v>420000</v>
      </c>
      <c r="Q73" s="53">
        <f>'4 Вед. структура'!R59</f>
        <v>0</v>
      </c>
      <c r="R73" s="53">
        <f>'4 Вед. структура'!S59</f>
        <v>420000</v>
      </c>
      <c r="S73" s="53">
        <f>'4 Вед. структура'!T59</f>
        <v>0</v>
      </c>
    </row>
    <row r="74" spans="1:19" ht="37.5">
      <c r="A74" s="50" t="s">
        <v>157</v>
      </c>
      <c r="B74" s="50"/>
      <c r="C74" s="50"/>
      <c r="D74" s="50"/>
      <c r="E74" s="52" t="s">
        <v>12</v>
      </c>
      <c r="F74" s="83" t="s">
        <v>150</v>
      </c>
      <c r="G74" s="52" t="s">
        <v>9</v>
      </c>
      <c r="H74" s="52" t="s">
        <v>26</v>
      </c>
      <c r="I74" s="52" t="s">
        <v>170</v>
      </c>
      <c r="J74" s="52" t="s">
        <v>149</v>
      </c>
      <c r="K74" s="51">
        <v>400</v>
      </c>
      <c r="L74" s="53">
        <f t="shared" si="18"/>
        <v>0</v>
      </c>
      <c r="M74" s="53">
        <f t="shared" si="18"/>
        <v>0</v>
      </c>
      <c r="N74" s="53">
        <f t="shared" si="18"/>
        <v>300000</v>
      </c>
      <c r="O74" s="53">
        <f t="shared" si="18"/>
        <v>0</v>
      </c>
      <c r="P74" s="53">
        <f t="shared" si="18"/>
        <v>400000</v>
      </c>
      <c r="Q74" s="53">
        <f t="shared" si="18"/>
        <v>0</v>
      </c>
      <c r="R74" s="53">
        <f t="shared" si="18"/>
        <v>500000</v>
      </c>
      <c r="S74" s="53">
        <f t="shared" si="18"/>
        <v>0</v>
      </c>
    </row>
    <row r="75" spans="1:19" ht="56.25">
      <c r="A75" s="50" t="s">
        <v>158</v>
      </c>
      <c r="B75" s="50"/>
      <c r="C75" s="50"/>
      <c r="D75" s="50"/>
      <c r="E75" s="52" t="s">
        <v>12</v>
      </c>
      <c r="F75" s="83" t="s">
        <v>150</v>
      </c>
      <c r="G75" s="52" t="s">
        <v>9</v>
      </c>
      <c r="H75" s="52" t="s">
        <v>26</v>
      </c>
      <c r="I75" s="52" t="s">
        <v>170</v>
      </c>
      <c r="J75" s="52" t="s">
        <v>149</v>
      </c>
      <c r="K75" s="51">
        <v>410</v>
      </c>
      <c r="L75" s="53">
        <f>'4 Вед. структура'!M61</f>
        <v>0</v>
      </c>
      <c r="M75" s="53">
        <f>'4 Вед. структура'!N61</f>
        <v>0</v>
      </c>
      <c r="N75" s="53">
        <f>'4 Вед. структура'!O61</f>
        <v>300000</v>
      </c>
      <c r="O75" s="53">
        <f>'4 Вед. структура'!P61</f>
        <v>0</v>
      </c>
      <c r="P75" s="53">
        <f>'4 Вед. структура'!Q61</f>
        <v>400000</v>
      </c>
      <c r="Q75" s="53">
        <f>'4 Вед. структура'!R61</f>
        <v>0</v>
      </c>
      <c r="R75" s="53">
        <f>'4 Вед. структура'!S61</f>
        <v>500000</v>
      </c>
      <c r="S75" s="53">
        <f>'4 Вед. структура'!T61</f>
        <v>0</v>
      </c>
    </row>
    <row r="76" spans="1:19" ht="18.75">
      <c r="A76" s="54" t="s">
        <v>162</v>
      </c>
      <c r="B76" s="54"/>
      <c r="C76" s="54"/>
      <c r="D76" s="54"/>
      <c r="E76" s="52" t="s">
        <v>12</v>
      </c>
      <c r="F76" s="83" t="s">
        <v>150</v>
      </c>
      <c r="G76" s="52" t="s">
        <v>9</v>
      </c>
      <c r="H76" s="52" t="s">
        <v>26</v>
      </c>
      <c r="I76" s="52" t="s">
        <v>170</v>
      </c>
      <c r="J76" s="52" t="s">
        <v>149</v>
      </c>
      <c r="K76" s="51">
        <v>800</v>
      </c>
      <c r="L76" s="53">
        <f>L77+L78</f>
        <v>95400</v>
      </c>
      <c r="M76" s="53">
        <f t="shared" ref="L76:S80" si="21">M77</f>
        <v>0</v>
      </c>
      <c r="N76" s="53">
        <f>N77+N78</f>
        <v>60000</v>
      </c>
      <c r="O76" s="53">
        <f t="shared" ref="O76:S76" si="22">O77+O78</f>
        <v>0</v>
      </c>
      <c r="P76" s="53">
        <f t="shared" si="22"/>
        <v>60000</v>
      </c>
      <c r="Q76" s="53">
        <f t="shared" si="22"/>
        <v>0</v>
      </c>
      <c r="R76" s="53">
        <f t="shared" si="22"/>
        <v>60000</v>
      </c>
      <c r="S76" s="53">
        <f t="shared" si="22"/>
        <v>0</v>
      </c>
    </row>
    <row r="77" spans="1:19" ht="37.5">
      <c r="A77" s="50" t="s">
        <v>352</v>
      </c>
      <c r="B77" s="50"/>
      <c r="C77" s="50"/>
      <c r="D77" s="50"/>
      <c r="E77" s="52" t="s">
        <v>12</v>
      </c>
      <c r="F77" s="83" t="s">
        <v>150</v>
      </c>
      <c r="G77" s="52" t="s">
        <v>9</v>
      </c>
      <c r="H77" s="52" t="s">
        <v>26</v>
      </c>
      <c r="I77" s="52" t="s">
        <v>170</v>
      </c>
      <c r="J77" s="52" t="s">
        <v>149</v>
      </c>
      <c r="K77" s="51">
        <v>830</v>
      </c>
      <c r="L77" s="53">
        <f>'4 Вед. структура'!M63</f>
        <v>36900</v>
      </c>
      <c r="M77" s="53">
        <f>'4 Вед. структура'!N63</f>
        <v>0</v>
      </c>
      <c r="N77" s="53">
        <f>'4 Вед. структура'!O63</f>
        <v>30000</v>
      </c>
      <c r="O77" s="53">
        <f>'4 Вед. структура'!P63</f>
        <v>0</v>
      </c>
      <c r="P77" s="53">
        <f>'4 Вед. структура'!Q63</f>
        <v>30000</v>
      </c>
      <c r="Q77" s="53">
        <f>'4 Вед. структура'!R63</f>
        <v>0</v>
      </c>
      <c r="R77" s="53">
        <f>'4 Вед. структура'!S63</f>
        <v>30000</v>
      </c>
      <c r="S77" s="53">
        <f>'4 Вед. структура'!T63</f>
        <v>0</v>
      </c>
    </row>
    <row r="78" spans="1:19" ht="37.5">
      <c r="A78" s="50" t="s">
        <v>352</v>
      </c>
      <c r="B78" s="50"/>
      <c r="C78" s="50"/>
      <c r="D78" s="50"/>
      <c r="E78" s="52" t="s">
        <v>12</v>
      </c>
      <c r="F78" s="83" t="s">
        <v>150</v>
      </c>
      <c r="G78" s="52" t="s">
        <v>9</v>
      </c>
      <c r="H78" s="52" t="s">
        <v>26</v>
      </c>
      <c r="I78" s="52" t="s">
        <v>170</v>
      </c>
      <c r="J78" s="52" t="s">
        <v>149</v>
      </c>
      <c r="K78" s="51">
        <v>850</v>
      </c>
      <c r="L78" s="53">
        <f>'4 Вед. структура'!M64</f>
        <v>58500</v>
      </c>
      <c r="M78" s="53">
        <f>'4 Вед. структура'!N64</f>
        <v>0</v>
      </c>
      <c r="N78" s="53">
        <f>'4 Вед. структура'!O64</f>
        <v>30000</v>
      </c>
      <c r="O78" s="53">
        <f>'4 Вед. структура'!P64</f>
        <v>0</v>
      </c>
      <c r="P78" s="53">
        <f>'4 Вед. структура'!Q64</f>
        <v>30000</v>
      </c>
      <c r="Q78" s="53">
        <f>'4 Вед. структура'!R64</f>
        <v>0</v>
      </c>
      <c r="R78" s="53">
        <f>'4 Вед. структура'!S64</f>
        <v>30000</v>
      </c>
      <c r="S78" s="53">
        <f>'4 Вед. структура'!T64</f>
        <v>0</v>
      </c>
    </row>
    <row r="79" spans="1:19" ht="56.25">
      <c r="A79" s="131" t="s">
        <v>167</v>
      </c>
      <c r="B79" s="131"/>
      <c r="C79" s="131"/>
      <c r="D79" s="131"/>
      <c r="E79" s="52" t="s">
        <v>12</v>
      </c>
      <c r="F79" s="83" t="s">
        <v>150</v>
      </c>
      <c r="G79" s="52" t="s">
        <v>9</v>
      </c>
      <c r="H79" s="52" t="s">
        <v>26</v>
      </c>
      <c r="I79" s="52" t="s">
        <v>106</v>
      </c>
      <c r="J79" s="52" t="s">
        <v>149</v>
      </c>
      <c r="K79" s="51"/>
      <c r="L79" s="53">
        <f>L80+L82+L84</f>
        <v>2935666.11</v>
      </c>
      <c r="M79" s="53">
        <f t="shared" ref="M79:N79" si="23">M80+M82+M84</f>
        <v>0</v>
      </c>
      <c r="N79" s="53">
        <f t="shared" si="23"/>
        <v>2029066.1099999999</v>
      </c>
      <c r="O79" s="53">
        <f t="shared" ref="O79:S79" si="24">O80+O82+O84</f>
        <v>0</v>
      </c>
      <c r="P79" s="53">
        <f t="shared" si="24"/>
        <v>2153066.11</v>
      </c>
      <c r="Q79" s="53">
        <f t="shared" si="24"/>
        <v>0</v>
      </c>
      <c r="R79" s="53">
        <f t="shared" si="24"/>
        <v>2210074.11</v>
      </c>
      <c r="S79" s="53">
        <f t="shared" si="24"/>
        <v>0</v>
      </c>
    </row>
    <row r="80" spans="1:19" ht="93.75">
      <c r="A80" s="82" t="s">
        <v>154</v>
      </c>
      <c r="B80" s="82"/>
      <c r="C80" s="82"/>
      <c r="D80" s="82"/>
      <c r="E80" s="52" t="s">
        <v>12</v>
      </c>
      <c r="F80" s="83" t="s">
        <v>150</v>
      </c>
      <c r="G80" s="52" t="s">
        <v>9</v>
      </c>
      <c r="H80" s="52" t="s">
        <v>26</v>
      </c>
      <c r="I80" s="52" t="s">
        <v>106</v>
      </c>
      <c r="J80" s="52" t="s">
        <v>149</v>
      </c>
      <c r="K80" s="51">
        <v>100</v>
      </c>
      <c r="L80" s="53">
        <f t="shared" si="21"/>
        <v>1431305.15</v>
      </c>
      <c r="M80" s="53">
        <f t="shared" si="21"/>
        <v>0</v>
      </c>
      <c r="N80" s="53">
        <f t="shared" si="21"/>
        <v>1411305.15</v>
      </c>
      <c r="O80" s="53">
        <f t="shared" si="21"/>
        <v>0</v>
      </c>
      <c r="P80" s="53">
        <f t="shared" si="21"/>
        <v>1551305.15</v>
      </c>
      <c r="Q80" s="53">
        <f t="shared" si="21"/>
        <v>0</v>
      </c>
      <c r="R80" s="53">
        <f t="shared" si="21"/>
        <v>1608313.15</v>
      </c>
      <c r="S80" s="53">
        <f t="shared" si="21"/>
        <v>0</v>
      </c>
    </row>
    <row r="81" spans="1:19" ht="37.5">
      <c r="A81" s="82" t="s">
        <v>168</v>
      </c>
      <c r="B81" s="82"/>
      <c r="C81" s="82"/>
      <c r="D81" s="82"/>
      <c r="E81" s="52" t="s">
        <v>12</v>
      </c>
      <c r="F81" s="83" t="s">
        <v>150</v>
      </c>
      <c r="G81" s="52" t="s">
        <v>9</v>
      </c>
      <c r="H81" s="52" t="s">
        <v>26</v>
      </c>
      <c r="I81" s="52" t="s">
        <v>106</v>
      </c>
      <c r="J81" s="52" t="s">
        <v>149</v>
      </c>
      <c r="K81" s="51">
        <v>110</v>
      </c>
      <c r="L81" s="53">
        <f>'4 Вед. структура'!M67</f>
        <v>1431305.15</v>
      </c>
      <c r="M81" s="53">
        <f>'4 Вед. структура'!N67</f>
        <v>0</v>
      </c>
      <c r="N81" s="53">
        <f>'4 Вед. структура'!O67</f>
        <v>1411305.15</v>
      </c>
      <c r="O81" s="53">
        <f>'4 Вед. структура'!P67</f>
        <v>0</v>
      </c>
      <c r="P81" s="53">
        <f>'4 Вед. структура'!Q67</f>
        <v>1551305.15</v>
      </c>
      <c r="Q81" s="53">
        <f>'4 Вед. структура'!R67</f>
        <v>0</v>
      </c>
      <c r="R81" s="53">
        <f>'4 Вед. структура'!S67</f>
        <v>1608313.15</v>
      </c>
      <c r="S81" s="53">
        <f>'4 Вед. структура'!T67</f>
        <v>0</v>
      </c>
    </row>
    <row r="82" spans="1:19" ht="37.5">
      <c r="A82" s="82" t="s">
        <v>157</v>
      </c>
      <c r="B82" s="82"/>
      <c r="C82" s="82"/>
      <c r="D82" s="82"/>
      <c r="E82" s="52" t="s">
        <v>12</v>
      </c>
      <c r="F82" s="83" t="s">
        <v>150</v>
      </c>
      <c r="G82" s="52" t="s">
        <v>9</v>
      </c>
      <c r="H82" s="52" t="s">
        <v>26</v>
      </c>
      <c r="I82" s="52" t="s">
        <v>106</v>
      </c>
      <c r="J82" s="52" t="s">
        <v>149</v>
      </c>
      <c r="K82" s="51">
        <v>200</v>
      </c>
      <c r="L82" s="53">
        <f>L83</f>
        <v>1467360.96</v>
      </c>
      <c r="M82" s="53">
        <f t="shared" ref="M82:S82" si="25">M83</f>
        <v>0</v>
      </c>
      <c r="N82" s="53">
        <f t="shared" si="25"/>
        <v>597760.96</v>
      </c>
      <c r="O82" s="53">
        <f t="shared" si="25"/>
        <v>0</v>
      </c>
      <c r="P82" s="53">
        <f t="shared" si="25"/>
        <v>597760.96</v>
      </c>
      <c r="Q82" s="53">
        <f t="shared" si="25"/>
        <v>0</v>
      </c>
      <c r="R82" s="53">
        <f t="shared" si="25"/>
        <v>597760.96</v>
      </c>
      <c r="S82" s="53">
        <f t="shared" si="25"/>
        <v>0</v>
      </c>
    </row>
    <row r="83" spans="1:19" ht="56.25">
      <c r="A83" s="82" t="s">
        <v>158</v>
      </c>
      <c r="B83" s="82"/>
      <c r="C83" s="82"/>
      <c r="D83" s="82"/>
      <c r="E83" s="52" t="s">
        <v>12</v>
      </c>
      <c r="F83" s="83" t="s">
        <v>150</v>
      </c>
      <c r="G83" s="52" t="s">
        <v>9</v>
      </c>
      <c r="H83" s="52" t="s">
        <v>26</v>
      </c>
      <c r="I83" s="52" t="s">
        <v>106</v>
      </c>
      <c r="J83" s="52" t="s">
        <v>149</v>
      </c>
      <c r="K83" s="51">
        <v>240</v>
      </c>
      <c r="L83" s="53">
        <f>'4 Вед. структура'!M69</f>
        <v>1467360.96</v>
      </c>
      <c r="M83" s="53">
        <f>'4 Вед. структура'!N69</f>
        <v>0</v>
      </c>
      <c r="N83" s="53">
        <f>'4 Вед. структура'!O69</f>
        <v>597760.96</v>
      </c>
      <c r="O83" s="53">
        <f>'4 Вед. структура'!P69</f>
        <v>0</v>
      </c>
      <c r="P83" s="53">
        <f>'4 Вед. структура'!Q69</f>
        <v>597760.96</v>
      </c>
      <c r="Q83" s="53">
        <f>'4 Вед. структура'!R69</f>
        <v>0</v>
      </c>
      <c r="R83" s="53">
        <f>'4 Вед. структура'!S69</f>
        <v>597760.96</v>
      </c>
      <c r="S83" s="53">
        <f>'4 Вед. структура'!T69</f>
        <v>0</v>
      </c>
    </row>
    <row r="84" spans="1:19" ht="18.75">
      <c r="A84" s="131" t="s">
        <v>162</v>
      </c>
      <c r="B84" s="131"/>
      <c r="C84" s="131"/>
      <c r="D84" s="131"/>
      <c r="E84" s="52" t="s">
        <v>12</v>
      </c>
      <c r="F84" s="83" t="s">
        <v>150</v>
      </c>
      <c r="G84" s="52" t="s">
        <v>9</v>
      </c>
      <c r="H84" s="52" t="s">
        <v>26</v>
      </c>
      <c r="I84" s="52" t="s">
        <v>106</v>
      </c>
      <c r="J84" s="52" t="s">
        <v>149</v>
      </c>
      <c r="K84" s="51">
        <v>800</v>
      </c>
      <c r="L84" s="53">
        <f t="shared" ref="L84" si="26">L85</f>
        <v>37000</v>
      </c>
      <c r="M84" s="53">
        <f t="shared" ref="M84" si="27">M85</f>
        <v>0</v>
      </c>
      <c r="N84" s="53">
        <f t="shared" ref="N84:S84" si="28">N85</f>
        <v>20000</v>
      </c>
      <c r="O84" s="53">
        <f t="shared" si="28"/>
        <v>0</v>
      </c>
      <c r="P84" s="53">
        <f t="shared" si="28"/>
        <v>4000</v>
      </c>
      <c r="Q84" s="53">
        <f t="shared" si="28"/>
        <v>0</v>
      </c>
      <c r="R84" s="53">
        <f t="shared" si="28"/>
        <v>4000</v>
      </c>
      <c r="S84" s="53">
        <f t="shared" si="28"/>
        <v>0</v>
      </c>
    </row>
    <row r="85" spans="1:19" s="74" customFormat="1" ht="18.75">
      <c r="A85" s="82" t="s">
        <v>171</v>
      </c>
      <c r="B85" s="82"/>
      <c r="C85" s="82"/>
      <c r="D85" s="82"/>
      <c r="E85" s="52" t="s">
        <v>12</v>
      </c>
      <c r="F85" s="83" t="s">
        <v>150</v>
      </c>
      <c r="G85" s="52" t="s">
        <v>9</v>
      </c>
      <c r="H85" s="52" t="s">
        <v>26</v>
      </c>
      <c r="I85" s="52" t="s">
        <v>106</v>
      </c>
      <c r="J85" s="52" t="s">
        <v>149</v>
      </c>
      <c r="K85" s="51">
        <v>850</v>
      </c>
      <c r="L85" s="53">
        <f>'4 Вед. структура'!M71</f>
        <v>37000</v>
      </c>
      <c r="M85" s="53">
        <f>'4 Вед. структура'!N71</f>
        <v>0</v>
      </c>
      <c r="N85" s="53">
        <f>'4 Вед. структура'!O71</f>
        <v>20000</v>
      </c>
      <c r="O85" s="53">
        <f>'4 Вед. структура'!P71</f>
        <v>0</v>
      </c>
      <c r="P85" s="53">
        <f>'4 Вед. структура'!Q71</f>
        <v>4000</v>
      </c>
      <c r="Q85" s="53">
        <f>'4 Вед. структура'!R71</f>
        <v>0</v>
      </c>
      <c r="R85" s="53">
        <f>'4 Вед. структура'!S71</f>
        <v>4000</v>
      </c>
      <c r="S85" s="53">
        <f>'4 Вед. структура'!T71</f>
        <v>0</v>
      </c>
    </row>
    <row r="86" spans="1:19" s="74" customFormat="1" ht="37.5">
      <c r="A86" s="50" t="s">
        <v>172</v>
      </c>
      <c r="B86" s="50"/>
      <c r="C86" s="50"/>
      <c r="D86" s="50"/>
      <c r="E86" s="52" t="s">
        <v>12</v>
      </c>
      <c r="F86" s="83" t="s">
        <v>150</v>
      </c>
      <c r="G86" s="52" t="s">
        <v>9</v>
      </c>
      <c r="H86" s="52" t="s">
        <v>26</v>
      </c>
      <c r="I86" s="52" t="s">
        <v>173</v>
      </c>
      <c r="J86" s="52" t="s">
        <v>149</v>
      </c>
      <c r="K86" s="51"/>
      <c r="L86" s="53">
        <f>L87</f>
        <v>15000</v>
      </c>
      <c r="M86" s="53">
        <f t="shared" ref="M86:S87" si="29">M87</f>
        <v>0</v>
      </c>
      <c r="N86" s="53">
        <f t="shared" si="29"/>
        <v>20000</v>
      </c>
      <c r="O86" s="53">
        <f t="shared" si="29"/>
        <v>0</v>
      </c>
      <c r="P86" s="53">
        <f t="shared" si="29"/>
        <v>15000</v>
      </c>
      <c r="Q86" s="53">
        <f t="shared" si="29"/>
        <v>0</v>
      </c>
      <c r="R86" s="53">
        <f t="shared" si="29"/>
        <v>15000</v>
      </c>
      <c r="S86" s="53">
        <f t="shared" si="29"/>
        <v>0</v>
      </c>
    </row>
    <row r="87" spans="1:19" s="74" customFormat="1" ht="56.25">
      <c r="A87" s="50" t="s">
        <v>158</v>
      </c>
      <c r="B87" s="50"/>
      <c r="C87" s="50"/>
      <c r="D87" s="50"/>
      <c r="E87" s="52" t="s">
        <v>12</v>
      </c>
      <c r="F87" s="83" t="s">
        <v>150</v>
      </c>
      <c r="G87" s="52" t="s">
        <v>9</v>
      </c>
      <c r="H87" s="52" t="s">
        <v>26</v>
      </c>
      <c r="I87" s="52" t="s">
        <v>173</v>
      </c>
      <c r="J87" s="52" t="s">
        <v>149</v>
      </c>
      <c r="K87" s="51">
        <v>200</v>
      </c>
      <c r="L87" s="53">
        <f>L88</f>
        <v>15000</v>
      </c>
      <c r="M87" s="53">
        <f t="shared" si="29"/>
        <v>0</v>
      </c>
      <c r="N87" s="53">
        <f t="shared" si="29"/>
        <v>20000</v>
      </c>
      <c r="O87" s="53">
        <f t="shared" si="29"/>
        <v>0</v>
      </c>
      <c r="P87" s="53">
        <f t="shared" si="29"/>
        <v>15000</v>
      </c>
      <c r="Q87" s="53">
        <f t="shared" si="29"/>
        <v>0</v>
      </c>
      <c r="R87" s="53">
        <f t="shared" si="29"/>
        <v>15000</v>
      </c>
      <c r="S87" s="53">
        <f t="shared" si="29"/>
        <v>0</v>
      </c>
    </row>
    <row r="88" spans="1:19" s="74" customFormat="1" ht="56.25">
      <c r="A88" s="50" t="s">
        <v>174</v>
      </c>
      <c r="B88" s="50"/>
      <c r="C88" s="50"/>
      <c r="D88" s="50"/>
      <c r="E88" s="52" t="s">
        <v>12</v>
      </c>
      <c r="F88" s="83" t="s">
        <v>150</v>
      </c>
      <c r="G88" s="52" t="s">
        <v>9</v>
      </c>
      <c r="H88" s="52" t="s">
        <v>26</v>
      </c>
      <c r="I88" s="52" t="s">
        <v>173</v>
      </c>
      <c r="J88" s="52" t="s">
        <v>149</v>
      </c>
      <c r="K88" s="51">
        <v>240</v>
      </c>
      <c r="L88" s="53">
        <f>'4 Вед. структура'!M74</f>
        <v>15000</v>
      </c>
      <c r="M88" s="53">
        <f>'4 Вед. структура'!N74</f>
        <v>0</v>
      </c>
      <c r="N88" s="53">
        <f>'4 Вед. структура'!O74</f>
        <v>20000</v>
      </c>
      <c r="O88" s="53">
        <f>'4 Вед. структура'!P74</f>
        <v>0</v>
      </c>
      <c r="P88" s="53">
        <f>'4 Вед. структура'!Q74</f>
        <v>15000</v>
      </c>
      <c r="Q88" s="53">
        <f>'4 Вед. структура'!R74</f>
        <v>0</v>
      </c>
      <c r="R88" s="53">
        <f>'4 Вед. структура'!S74</f>
        <v>15000</v>
      </c>
      <c r="S88" s="53">
        <f>'4 Вед. структура'!T74</f>
        <v>0</v>
      </c>
    </row>
    <row r="89" spans="1:19" ht="37.5">
      <c r="A89" s="50" t="s">
        <v>157</v>
      </c>
      <c r="B89" s="50"/>
      <c r="C89" s="50"/>
      <c r="D89" s="50"/>
      <c r="E89" s="52" t="s">
        <v>12</v>
      </c>
      <c r="F89" s="83" t="s">
        <v>150</v>
      </c>
      <c r="G89" s="52" t="s">
        <v>9</v>
      </c>
      <c r="H89" s="52" t="s">
        <v>26</v>
      </c>
      <c r="I89" s="52" t="s">
        <v>179</v>
      </c>
      <c r="J89" s="52" t="s">
        <v>149</v>
      </c>
      <c r="K89" s="51">
        <v>200</v>
      </c>
      <c r="L89" s="53">
        <f>'4 Вед. структура'!M95</f>
        <v>579000</v>
      </c>
      <c r="M89" s="53">
        <f t="shared" ref="M89:S89" si="30">M90</f>
        <v>579000</v>
      </c>
      <c r="N89" s="53">
        <f t="shared" si="30"/>
        <v>0</v>
      </c>
      <c r="O89" s="53">
        <f t="shared" si="30"/>
        <v>0</v>
      </c>
      <c r="P89" s="53">
        <f t="shared" si="30"/>
        <v>0</v>
      </c>
      <c r="Q89" s="53">
        <f t="shared" si="30"/>
        <v>0</v>
      </c>
      <c r="R89" s="53">
        <f t="shared" si="30"/>
        <v>0</v>
      </c>
      <c r="S89" s="53">
        <f t="shared" si="30"/>
        <v>0</v>
      </c>
    </row>
    <row r="90" spans="1:19" ht="56.25">
      <c r="A90" s="54" t="s">
        <v>158</v>
      </c>
      <c r="B90" s="54"/>
      <c r="C90" s="54"/>
      <c r="D90" s="54"/>
      <c r="E90" s="52" t="s">
        <v>12</v>
      </c>
      <c r="F90" s="83" t="s">
        <v>150</v>
      </c>
      <c r="G90" s="52" t="s">
        <v>9</v>
      </c>
      <c r="H90" s="52" t="s">
        <v>26</v>
      </c>
      <c r="I90" s="52" t="s">
        <v>179</v>
      </c>
      <c r="J90" s="52" t="s">
        <v>149</v>
      </c>
      <c r="K90" s="51">
        <v>240</v>
      </c>
      <c r="L90" s="53">
        <f>'4 Вед. структура'!M96</f>
        <v>579000</v>
      </c>
      <c r="M90" s="53">
        <f>'4 Вед. структура'!N96</f>
        <v>579000</v>
      </c>
      <c r="N90" s="53">
        <f>'4 Вед. структура'!O96</f>
        <v>0</v>
      </c>
      <c r="O90" s="53">
        <f>'4 Вед. структура'!P96</f>
        <v>0</v>
      </c>
      <c r="P90" s="53">
        <f>'4 Вед. структура'!Q96</f>
        <v>0</v>
      </c>
      <c r="Q90" s="53">
        <f>'4 Вед. структура'!R96</f>
        <v>0</v>
      </c>
      <c r="R90" s="53">
        <f>'4 Вед. структура'!S96</f>
        <v>0</v>
      </c>
      <c r="S90" s="53">
        <f>'4 Вед. структура'!T96</f>
        <v>0</v>
      </c>
    </row>
    <row r="91" spans="1:19" s="84" customFormat="1" ht="38.25" customHeight="1">
      <c r="A91" s="54" t="s">
        <v>160</v>
      </c>
      <c r="B91" s="54"/>
      <c r="C91" s="54"/>
      <c r="D91" s="54"/>
      <c r="E91" s="52" t="s">
        <v>12</v>
      </c>
      <c r="F91" s="83" t="s">
        <v>150</v>
      </c>
      <c r="G91" s="52" t="s">
        <v>9</v>
      </c>
      <c r="H91" s="52" t="s">
        <v>26</v>
      </c>
      <c r="I91" s="52" t="s">
        <v>161</v>
      </c>
      <c r="J91" s="52" t="s">
        <v>149</v>
      </c>
      <c r="K91" s="51"/>
      <c r="L91" s="55">
        <f>L92</f>
        <v>100000</v>
      </c>
      <c r="M91" s="55">
        <f t="shared" ref="M91:S92" si="31">M92</f>
        <v>0</v>
      </c>
      <c r="N91" s="55">
        <f t="shared" si="31"/>
        <v>100000</v>
      </c>
      <c r="O91" s="55">
        <f t="shared" si="31"/>
        <v>0</v>
      </c>
      <c r="P91" s="55">
        <f t="shared" si="31"/>
        <v>100000</v>
      </c>
      <c r="Q91" s="55">
        <f t="shared" si="31"/>
        <v>0</v>
      </c>
      <c r="R91" s="55">
        <f t="shared" si="31"/>
        <v>100000</v>
      </c>
      <c r="S91" s="55">
        <f t="shared" si="31"/>
        <v>0</v>
      </c>
    </row>
    <row r="92" spans="1:19" s="84" customFormat="1" ht="18.75">
      <c r="A92" s="54" t="s">
        <v>162</v>
      </c>
      <c r="B92" s="54"/>
      <c r="C92" s="54"/>
      <c r="D92" s="54"/>
      <c r="E92" s="52" t="s">
        <v>12</v>
      </c>
      <c r="F92" s="83" t="s">
        <v>150</v>
      </c>
      <c r="G92" s="52" t="s">
        <v>9</v>
      </c>
      <c r="H92" s="52" t="s">
        <v>26</v>
      </c>
      <c r="I92" s="52" t="s">
        <v>161</v>
      </c>
      <c r="J92" s="52" t="s">
        <v>149</v>
      </c>
      <c r="K92" s="51">
        <v>800</v>
      </c>
      <c r="L92" s="55">
        <f>L93</f>
        <v>100000</v>
      </c>
      <c r="M92" s="55">
        <f t="shared" si="31"/>
        <v>0</v>
      </c>
      <c r="N92" s="55">
        <f t="shared" si="31"/>
        <v>100000</v>
      </c>
      <c r="O92" s="55">
        <f t="shared" si="31"/>
        <v>0</v>
      </c>
      <c r="P92" s="55">
        <f t="shared" si="31"/>
        <v>100000</v>
      </c>
      <c r="Q92" s="55">
        <f t="shared" si="31"/>
        <v>0</v>
      </c>
      <c r="R92" s="55">
        <f t="shared" si="31"/>
        <v>100000</v>
      </c>
      <c r="S92" s="55">
        <f t="shared" si="31"/>
        <v>0</v>
      </c>
    </row>
    <row r="93" spans="1:19" s="84" customFormat="1" ht="18.75">
      <c r="A93" s="54" t="s">
        <v>163</v>
      </c>
      <c r="B93" s="54"/>
      <c r="C93" s="54"/>
      <c r="D93" s="54"/>
      <c r="E93" s="52" t="s">
        <v>12</v>
      </c>
      <c r="F93" s="83" t="s">
        <v>150</v>
      </c>
      <c r="G93" s="52" t="s">
        <v>9</v>
      </c>
      <c r="H93" s="52" t="s">
        <v>26</v>
      </c>
      <c r="I93" s="52" t="s">
        <v>161</v>
      </c>
      <c r="J93" s="52" t="s">
        <v>149</v>
      </c>
      <c r="K93" s="51">
        <v>870</v>
      </c>
      <c r="L93" s="55">
        <f>'4 Вед. структура'!M39</f>
        <v>100000</v>
      </c>
      <c r="M93" s="55">
        <f>'4 Вед. структура'!N39</f>
        <v>0</v>
      </c>
      <c r="N93" s="55">
        <f>'4 Вед. структура'!O39</f>
        <v>100000</v>
      </c>
      <c r="O93" s="55">
        <f>'4 Вед. структура'!P39</f>
        <v>0</v>
      </c>
      <c r="P93" s="55">
        <f>'4 Вед. структура'!Q39</f>
        <v>100000</v>
      </c>
      <c r="Q93" s="55">
        <f>'4 Вед. структура'!R39</f>
        <v>0</v>
      </c>
      <c r="R93" s="55">
        <f>'4 Вед. структура'!S39</f>
        <v>100000</v>
      </c>
      <c r="S93" s="55">
        <f>'4 Вед. структура'!T39</f>
        <v>0</v>
      </c>
    </row>
    <row r="94" spans="1:19" s="84" customFormat="1" ht="37.5">
      <c r="A94" s="82" t="s">
        <v>152</v>
      </c>
      <c r="B94" s="82"/>
      <c r="C94" s="82"/>
      <c r="D94" s="82"/>
      <c r="E94" s="52" t="s">
        <v>12</v>
      </c>
      <c r="F94" s="83" t="s">
        <v>150</v>
      </c>
      <c r="G94" s="52" t="s">
        <v>9</v>
      </c>
      <c r="H94" s="52" t="s">
        <v>26</v>
      </c>
      <c r="I94" s="52" t="s">
        <v>153</v>
      </c>
      <c r="J94" s="52" t="s">
        <v>149</v>
      </c>
      <c r="K94" s="51"/>
      <c r="L94" s="55">
        <f>L95+L97</f>
        <v>3183300</v>
      </c>
      <c r="M94" s="55">
        <f t="shared" ref="M94:N94" si="32">M95+M97</f>
        <v>0</v>
      </c>
      <c r="N94" s="55">
        <f t="shared" si="32"/>
        <v>3226500</v>
      </c>
      <c r="O94" s="55">
        <f t="shared" ref="O94:S94" si="33">O95+O97</f>
        <v>0</v>
      </c>
      <c r="P94" s="55">
        <f t="shared" si="33"/>
        <v>3420000</v>
      </c>
      <c r="Q94" s="55">
        <f t="shared" si="33"/>
        <v>0</v>
      </c>
      <c r="R94" s="55">
        <f t="shared" si="33"/>
        <v>3410000</v>
      </c>
      <c r="S94" s="55">
        <f t="shared" si="33"/>
        <v>0</v>
      </c>
    </row>
    <row r="95" spans="1:19" s="132" customFormat="1" ht="93.75">
      <c r="A95" s="82" t="s">
        <v>154</v>
      </c>
      <c r="B95" s="82"/>
      <c r="C95" s="82"/>
      <c r="D95" s="82"/>
      <c r="E95" s="52" t="s">
        <v>12</v>
      </c>
      <c r="F95" s="83" t="s">
        <v>150</v>
      </c>
      <c r="G95" s="52" t="s">
        <v>9</v>
      </c>
      <c r="H95" s="52" t="s">
        <v>26</v>
      </c>
      <c r="I95" s="52" t="s">
        <v>153</v>
      </c>
      <c r="J95" s="52" t="s">
        <v>149</v>
      </c>
      <c r="K95" s="51">
        <v>100</v>
      </c>
      <c r="L95" s="55">
        <f t="shared" ref="L95" si="34">L96</f>
        <v>2863865.4899594998</v>
      </c>
      <c r="M95" s="55">
        <f t="shared" ref="M95" si="35">M96</f>
        <v>0</v>
      </c>
      <c r="N95" s="55">
        <f t="shared" ref="N95:S95" si="36">N96</f>
        <v>2986804.3</v>
      </c>
      <c r="O95" s="55">
        <f t="shared" si="36"/>
        <v>0</v>
      </c>
      <c r="P95" s="55">
        <f t="shared" si="36"/>
        <v>3090304.3</v>
      </c>
      <c r="Q95" s="55">
        <f t="shared" si="36"/>
        <v>0</v>
      </c>
      <c r="R95" s="55">
        <f t="shared" si="36"/>
        <v>3090304.3</v>
      </c>
      <c r="S95" s="55">
        <f t="shared" si="36"/>
        <v>0</v>
      </c>
    </row>
    <row r="96" spans="1:19" s="84" customFormat="1" ht="37.5">
      <c r="A96" s="82" t="s">
        <v>155</v>
      </c>
      <c r="B96" s="82"/>
      <c r="C96" s="82"/>
      <c r="D96" s="82"/>
      <c r="E96" s="52" t="s">
        <v>12</v>
      </c>
      <c r="F96" s="83" t="s">
        <v>150</v>
      </c>
      <c r="G96" s="52" t="s">
        <v>9</v>
      </c>
      <c r="H96" s="52" t="s">
        <v>26</v>
      </c>
      <c r="I96" s="52" t="s">
        <v>153</v>
      </c>
      <c r="J96" s="52" t="s">
        <v>149</v>
      </c>
      <c r="K96" s="51">
        <v>120</v>
      </c>
      <c r="L96" s="55">
        <f>'4 Вед. структура'!M30+'4 Вед. структура'!M24</f>
        <v>2863865.4899594998</v>
      </c>
      <c r="M96" s="55">
        <f>'4 Вед. структура'!N30+'4 Вед. структура'!N24</f>
        <v>0</v>
      </c>
      <c r="N96" s="55">
        <f>'4 Вед. структура'!O30+'4 Вед. структура'!O24</f>
        <v>2986804.3</v>
      </c>
      <c r="O96" s="55">
        <f>'4 Вед. структура'!P30+'4 Вед. структура'!P24</f>
        <v>0</v>
      </c>
      <c r="P96" s="55">
        <f>'4 Вед. структура'!Q30+'4 Вед. структура'!Q24</f>
        <v>3090304.3</v>
      </c>
      <c r="Q96" s="55">
        <f>'4 Вед. структура'!R30+'4 Вед. структура'!R24</f>
        <v>0</v>
      </c>
      <c r="R96" s="55">
        <f>'4 Вед. структура'!S30+'4 Вед. структура'!S24</f>
        <v>3090304.3</v>
      </c>
      <c r="S96" s="55">
        <f>'4 Вед. структура'!T30+'4 Вед. структура'!T24</f>
        <v>0</v>
      </c>
    </row>
    <row r="97" spans="1:19" s="84" customFormat="1" ht="37.5">
      <c r="A97" s="82" t="s">
        <v>157</v>
      </c>
      <c r="B97" s="82"/>
      <c r="C97" s="82"/>
      <c r="D97" s="82"/>
      <c r="E97" s="52" t="s">
        <v>12</v>
      </c>
      <c r="F97" s="83" t="s">
        <v>150</v>
      </c>
      <c r="G97" s="52" t="s">
        <v>9</v>
      </c>
      <c r="H97" s="52" t="s">
        <v>26</v>
      </c>
      <c r="I97" s="52" t="s">
        <v>153</v>
      </c>
      <c r="J97" s="52" t="s">
        <v>149</v>
      </c>
      <c r="K97" s="51">
        <v>200</v>
      </c>
      <c r="L97" s="55">
        <f>L98</f>
        <v>319434.5100405002</v>
      </c>
      <c r="M97" s="55">
        <f t="shared" ref="M97:S97" si="37">M98</f>
        <v>0</v>
      </c>
      <c r="N97" s="55">
        <f t="shared" si="37"/>
        <v>239695.7</v>
      </c>
      <c r="O97" s="55">
        <f t="shared" si="37"/>
        <v>0</v>
      </c>
      <c r="P97" s="55">
        <f t="shared" si="37"/>
        <v>329695.7</v>
      </c>
      <c r="Q97" s="55">
        <f t="shared" si="37"/>
        <v>0</v>
      </c>
      <c r="R97" s="55">
        <f t="shared" si="37"/>
        <v>319695.7</v>
      </c>
      <c r="S97" s="55">
        <f t="shared" si="37"/>
        <v>0</v>
      </c>
    </row>
    <row r="98" spans="1:19" s="84" customFormat="1" ht="56.25">
      <c r="A98" s="82" t="s">
        <v>158</v>
      </c>
      <c r="B98" s="82"/>
      <c r="C98" s="82"/>
      <c r="D98" s="82"/>
      <c r="E98" s="52" t="s">
        <v>12</v>
      </c>
      <c r="F98" s="83" t="s">
        <v>150</v>
      </c>
      <c r="G98" s="52" t="s">
        <v>9</v>
      </c>
      <c r="H98" s="52" t="s">
        <v>26</v>
      </c>
      <c r="I98" s="52" t="s">
        <v>153</v>
      </c>
      <c r="J98" s="52" t="s">
        <v>149</v>
      </c>
      <c r="K98" s="51">
        <v>240</v>
      </c>
      <c r="L98" s="55">
        <f>'4 Вед. структура'!M32</f>
        <v>319434.5100405002</v>
      </c>
      <c r="M98" s="55">
        <f>'4 Вед. структура'!N32</f>
        <v>0</v>
      </c>
      <c r="N98" s="55">
        <f>'4 Вед. структура'!O32</f>
        <v>239695.7</v>
      </c>
      <c r="O98" s="55">
        <f>'4 Вед. структура'!P32</f>
        <v>0</v>
      </c>
      <c r="P98" s="55">
        <f>'4 Вед. структура'!Q32</f>
        <v>329695.7</v>
      </c>
      <c r="Q98" s="55">
        <f>'4 Вед. структура'!R32</f>
        <v>0</v>
      </c>
      <c r="R98" s="55">
        <f>'4 Вед. структура'!S32</f>
        <v>319695.7</v>
      </c>
      <c r="S98" s="55">
        <f>'4 Вед. структура'!T32</f>
        <v>0</v>
      </c>
    </row>
    <row r="99" spans="1:19" s="84" customFormat="1" ht="93.75">
      <c r="A99" s="54" t="s">
        <v>175</v>
      </c>
      <c r="B99" s="54"/>
      <c r="C99" s="54"/>
      <c r="D99" s="54"/>
      <c r="E99" s="52" t="s">
        <v>12</v>
      </c>
      <c r="F99" s="83" t="s">
        <v>150</v>
      </c>
      <c r="G99" s="52" t="s">
        <v>9</v>
      </c>
      <c r="H99" s="52" t="s">
        <v>150</v>
      </c>
      <c r="I99" s="52" t="s">
        <v>176</v>
      </c>
      <c r="J99" s="52" t="s">
        <v>26</v>
      </c>
      <c r="K99" s="51"/>
      <c r="L99" s="55">
        <f>L100</f>
        <v>177008</v>
      </c>
      <c r="M99" s="55">
        <f t="shared" ref="M99:S100" si="38">M100</f>
        <v>177008</v>
      </c>
      <c r="N99" s="55">
        <f t="shared" si="38"/>
        <v>197359</v>
      </c>
      <c r="O99" s="55">
        <f t="shared" si="38"/>
        <v>197359</v>
      </c>
      <c r="P99" s="55">
        <f t="shared" si="38"/>
        <v>199546</v>
      </c>
      <c r="Q99" s="55">
        <f t="shared" si="38"/>
        <v>199546</v>
      </c>
      <c r="R99" s="55">
        <f t="shared" si="38"/>
        <v>206809</v>
      </c>
      <c r="S99" s="55">
        <f t="shared" si="38"/>
        <v>206809</v>
      </c>
    </row>
    <row r="100" spans="1:19" s="84" customFormat="1" ht="93.75">
      <c r="A100" s="50" t="s">
        <v>154</v>
      </c>
      <c r="B100" s="50"/>
      <c r="C100" s="50"/>
      <c r="D100" s="50"/>
      <c r="E100" s="52" t="s">
        <v>12</v>
      </c>
      <c r="F100" s="83" t="s">
        <v>150</v>
      </c>
      <c r="G100" s="52" t="s">
        <v>9</v>
      </c>
      <c r="H100" s="52" t="s">
        <v>150</v>
      </c>
      <c r="I100" s="52" t="s">
        <v>176</v>
      </c>
      <c r="J100" s="52" t="s">
        <v>26</v>
      </c>
      <c r="K100" s="51">
        <v>100</v>
      </c>
      <c r="L100" s="55">
        <f>L101</f>
        <v>177008</v>
      </c>
      <c r="M100" s="55">
        <f t="shared" si="38"/>
        <v>177008</v>
      </c>
      <c r="N100" s="55">
        <f t="shared" si="38"/>
        <v>197359</v>
      </c>
      <c r="O100" s="55">
        <f t="shared" si="38"/>
        <v>197359</v>
      </c>
      <c r="P100" s="55">
        <f t="shared" si="38"/>
        <v>199546</v>
      </c>
      <c r="Q100" s="55">
        <f t="shared" si="38"/>
        <v>199546</v>
      </c>
      <c r="R100" s="55">
        <f t="shared" si="38"/>
        <v>206809</v>
      </c>
      <c r="S100" s="55">
        <f t="shared" si="38"/>
        <v>206809</v>
      </c>
    </row>
    <row r="101" spans="1:19" s="84" customFormat="1" ht="37.5">
      <c r="A101" s="54" t="s">
        <v>155</v>
      </c>
      <c r="B101" s="54"/>
      <c r="C101" s="54"/>
      <c r="D101" s="54"/>
      <c r="E101" s="52" t="s">
        <v>12</v>
      </c>
      <c r="F101" s="83" t="s">
        <v>150</v>
      </c>
      <c r="G101" s="52" t="s">
        <v>9</v>
      </c>
      <c r="H101" s="52" t="s">
        <v>150</v>
      </c>
      <c r="I101" s="52" t="s">
        <v>176</v>
      </c>
      <c r="J101" s="52" t="s">
        <v>26</v>
      </c>
      <c r="K101" s="51">
        <v>120</v>
      </c>
      <c r="L101" s="55">
        <f>'4 Вед. структура'!M86</f>
        <v>177008</v>
      </c>
      <c r="M101" s="55">
        <f>'4 Вед. структура'!N86</f>
        <v>177008</v>
      </c>
      <c r="N101" s="55">
        <f>'4 Вед. структура'!O86</f>
        <v>197359</v>
      </c>
      <c r="O101" s="55">
        <f>'4 Вед. структура'!P86</f>
        <v>197359</v>
      </c>
      <c r="P101" s="55">
        <f>'4 Вед. структура'!Q86</f>
        <v>199546</v>
      </c>
      <c r="Q101" s="55">
        <f>'4 Вед. структура'!R86</f>
        <v>199546</v>
      </c>
      <c r="R101" s="55">
        <f>'4 Вед. структура'!S86</f>
        <v>206809</v>
      </c>
      <c r="S101" s="55">
        <f>'4 Вед. структура'!T86</f>
        <v>206809</v>
      </c>
    </row>
    <row r="102" spans="1:19" ht="93.75">
      <c r="A102" s="126" t="s">
        <v>260</v>
      </c>
      <c r="B102" s="126"/>
      <c r="C102" s="126"/>
      <c r="D102" s="126"/>
      <c r="E102" s="79" t="s">
        <v>12</v>
      </c>
      <c r="F102" s="79" t="s">
        <v>159</v>
      </c>
      <c r="G102" s="79" t="s">
        <v>48</v>
      </c>
      <c r="H102" s="79"/>
      <c r="I102" s="79"/>
      <c r="J102" s="79"/>
      <c r="K102" s="79"/>
      <c r="L102" s="129">
        <f>L103+L107+L114</f>
        <v>550000</v>
      </c>
      <c r="M102" s="129">
        <f t="shared" ref="M102:N102" si="39">M103+M107+M114</f>
        <v>0</v>
      </c>
      <c r="N102" s="129">
        <f t="shared" si="39"/>
        <v>600000</v>
      </c>
      <c r="O102" s="129">
        <f t="shared" ref="O102:S102" si="40">O103+O107+O114</f>
        <v>0</v>
      </c>
      <c r="P102" s="129">
        <f t="shared" si="40"/>
        <v>500000</v>
      </c>
      <c r="Q102" s="129">
        <f t="shared" si="40"/>
        <v>0</v>
      </c>
      <c r="R102" s="129">
        <f t="shared" si="40"/>
        <v>550000</v>
      </c>
      <c r="S102" s="129">
        <f t="shared" si="40"/>
        <v>0</v>
      </c>
    </row>
    <row r="103" spans="1:19" s="84" customFormat="1" ht="18.75">
      <c r="A103" s="54" t="s">
        <v>199</v>
      </c>
      <c r="B103" s="54"/>
      <c r="C103" s="54"/>
      <c r="D103" s="54"/>
      <c r="E103" s="52" t="s">
        <v>12</v>
      </c>
      <c r="F103" s="52" t="s">
        <v>159</v>
      </c>
      <c r="G103" s="52" t="s">
        <v>9</v>
      </c>
      <c r="H103" s="83"/>
      <c r="I103" s="83"/>
      <c r="J103" s="83"/>
      <c r="K103" s="83"/>
      <c r="L103" s="53">
        <f t="shared" ref="L103:S105" si="41">L104</f>
        <v>300000</v>
      </c>
      <c r="M103" s="53">
        <f t="shared" si="41"/>
        <v>0</v>
      </c>
      <c r="N103" s="53">
        <f t="shared" si="41"/>
        <v>400000</v>
      </c>
      <c r="O103" s="53">
        <f t="shared" si="41"/>
        <v>0</v>
      </c>
      <c r="P103" s="53">
        <f t="shared" si="41"/>
        <v>300000</v>
      </c>
      <c r="Q103" s="53">
        <f t="shared" si="41"/>
        <v>0</v>
      </c>
      <c r="R103" s="53">
        <f t="shared" si="41"/>
        <v>300000</v>
      </c>
      <c r="S103" s="53">
        <f t="shared" si="41"/>
        <v>0</v>
      </c>
    </row>
    <row r="104" spans="1:19" ht="37.5">
      <c r="A104" s="54" t="s">
        <v>200</v>
      </c>
      <c r="B104" s="54"/>
      <c r="C104" s="54"/>
      <c r="D104" s="54"/>
      <c r="E104" s="52" t="s">
        <v>12</v>
      </c>
      <c r="F104" s="52" t="s">
        <v>159</v>
      </c>
      <c r="G104" s="52" t="s">
        <v>9</v>
      </c>
      <c r="H104" s="52" t="s">
        <v>26</v>
      </c>
      <c r="I104" s="52" t="s">
        <v>27</v>
      </c>
      <c r="J104" s="52" t="s">
        <v>149</v>
      </c>
      <c r="K104" s="51"/>
      <c r="L104" s="53">
        <f t="shared" si="41"/>
        <v>300000</v>
      </c>
      <c r="M104" s="53">
        <f t="shared" si="41"/>
        <v>0</v>
      </c>
      <c r="N104" s="53">
        <f t="shared" si="41"/>
        <v>400000</v>
      </c>
      <c r="O104" s="53">
        <f t="shared" si="41"/>
        <v>0</v>
      </c>
      <c r="P104" s="53">
        <f t="shared" si="41"/>
        <v>300000</v>
      </c>
      <c r="Q104" s="53">
        <f t="shared" si="41"/>
        <v>0</v>
      </c>
      <c r="R104" s="53">
        <f t="shared" si="41"/>
        <v>300000</v>
      </c>
      <c r="S104" s="53">
        <f t="shared" si="41"/>
        <v>0</v>
      </c>
    </row>
    <row r="105" spans="1:19" ht="37.5">
      <c r="A105" s="50" t="s">
        <v>157</v>
      </c>
      <c r="B105" s="50"/>
      <c r="C105" s="50"/>
      <c r="D105" s="50"/>
      <c r="E105" s="52" t="s">
        <v>12</v>
      </c>
      <c r="F105" s="52" t="s">
        <v>159</v>
      </c>
      <c r="G105" s="52" t="s">
        <v>9</v>
      </c>
      <c r="H105" s="52" t="s">
        <v>26</v>
      </c>
      <c r="I105" s="52" t="s">
        <v>27</v>
      </c>
      <c r="J105" s="52" t="s">
        <v>149</v>
      </c>
      <c r="K105" s="51">
        <v>200</v>
      </c>
      <c r="L105" s="53">
        <f>L106</f>
        <v>300000</v>
      </c>
      <c r="M105" s="53">
        <f t="shared" si="41"/>
        <v>0</v>
      </c>
      <c r="N105" s="53">
        <f t="shared" si="41"/>
        <v>400000</v>
      </c>
      <c r="O105" s="53">
        <f t="shared" si="41"/>
        <v>0</v>
      </c>
      <c r="P105" s="53">
        <f t="shared" si="41"/>
        <v>300000</v>
      </c>
      <c r="Q105" s="53">
        <f t="shared" si="41"/>
        <v>0</v>
      </c>
      <c r="R105" s="53">
        <f t="shared" si="41"/>
        <v>300000</v>
      </c>
      <c r="S105" s="53">
        <f t="shared" si="41"/>
        <v>0</v>
      </c>
    </row>
    <row r="106" spans="1:19" ht="56.25">
      <c r="A106" s="54" t="s">
        <v>158</v>
      </c>
      <c r="B106" s="54"/>
      <c r="C106" s="54"/>
      <c r="D106" s="54"/>
      <c r="E106" s="52" t="s">
        <v>12</v>
      </c>
      <c r="F106" s="52" t="s">
        <v>159</v>
      </c>
      <c r="G106" s="52" t="s">
        <v>9</v>
      </c>
      <c r="H106" s="52" t="s">
        <v>26</v>
      </c>
      <c r="I106" s="52" t="s">
        <v>27</v>
      </c>
      <c r="J106" s="52" t="s">
        <v>149</v>
      </c>
      <c r="K106" s="51">
        <v>240</v>
      </c>
      <c r="L106" s="53">
        <f>'4 Вед. структура'!M191</f>
        <v>300000</v>
      </c>
      <c r="M106" s="53">
        <f>'4 Вед. структура'!N191</f>
        <v>0</v>
      </c>
      <c r="N106" s="53">
        <f>'4 Вед. структура'!O191</f>
        <v>400000</v>
      </c>
      <c r="O106" s="53">
        <f>'4 Вед. структура'!P191</f>
        <v>0</v>
      </c>
      <c r="P106" s="53">
        <f>'4 Вед. структура'!Q191</f>
        <v>300000</v>
      </c>
      <c r="Q106" s="53">
        <f>'4 Вед. структура'!R191</f>
        <v>0</v>
      </c>
      <c r="R106" s="53">
        <f>'4 Вед. структура'!S191</f>
        <v>300000</v>
      </c>
      <c r="S106" s="53">
        <f>'4 Вед. структура'!T191</f>
        <v>0</v>
      </c>
    </row>
    <row r="107" spans="1:19" ht="37.5">
      <c r="A107" s="54" t="s">
        <v>201</v>
      </c>
      <c r="B107" s="54"/>
      <c r="C107" s="54"/>
      <c r="D107" s="54"/>
      <c r="E107" s="52" t="s">
        <v>12</v>
      </c>
      <c r="F107" s="52" t="s">
        <v>159</v>
      </c>
      <c r="G107" s="52" t="s">
        <v>19</v>
      </c>
      <c r="H107" s="52"/>
      <c r="I107" s="52"/>
      <c r="J107" s="52"/>
      <c r="K107" s="51"/>
      <c r="L107" s="53">
        <f>L108+L111</f>
        <v>200000</v>
      </c>
      <c r="M107" s="53">
        <f t="shared" ref="M107:N107" si="42">M108+M111</f>
        <v>0</v>
      </c>
      <c r="N107" s="53">
        <f t="shared" si="42"/>
        <v>150000</v>
      </c>
      <c r="O107" s="53">
        <f t="shared" ref="O107:S107" si="43">O108+O111</f>
        <v>0</v>
      </c>
      <c r="P107" s="53">
        <f t="shared" si="43"/>
        <v>150000</v>
      </c>
      <c r="Q107" s="53">
        <f t="shared" si="43"/>
        <v>0</v>
      </c>
      <c r="R107" s="53">
        <f t="shared" si="43"/>
        <v>200000</v>
      </c>
      <c r="S107" s="53">
        <f t="shared" si="43"/>
        <v>0</v>
      </c>
    </row>
    <row r="108" spans="1:19" ht="37.5">
      <c r="A108" s="54" t="s">
        <v>202</v>
      </c>
      <c r="B108" s="54"/>
      <c r="C108" s="54"/>
      <c r="D108" s="54"/>
      <c r="E108" s="52" t="s">
        <v>12</v>
      </c>
      <c r="F108" s="52" t="s">
        <v>159</v>
      </c>
      <c r="G108" s="52" t="s">
        <v>19</v>
      </c>
      <c r="H108" s="52" t="s">
        <v>26</v>
      </c>
      <c r="I108" s="52" t="s">
        <v>27</v>
      </c>
      <c r="J108" s="52" t="s">
        <v>149</v>
      </c>
      <c r="K108" s="51"/>
      <c r="L108" s="53">
        <f>L109</f>
        <v>200000</v>
      </c>
      <c r="M108" s="53">
        <f t="shared" ref="M108:S109" si="44">M109</f>
        <v>0</v>
      </c>
      <c r="N108" s="53">
        <f t="shared" si="44"/>
        <v>150000</v>
      </c>
      <c r="O108" s="53">
        <f t="shared" si="44"/>
        <v>0</v>
      </c>
      <c r="P108" s="53">
        <f t="shared" si="44"/>
        <v>150000</v>
      </c>
      <c r="Q108" s="53">
        <f t="shared" si="44"/>
        <v>0</v>
      </c>
      <c r="R108" s="53">
        <f t="shared" si="44"/>
        <v>200000</v>
      </c>
      <c r="S108" s="53">
        <f t="shared" si="44"/>
        <v>0</v>
      </c>
    </row>
    <row r="109" spans="1:19" ht="37.5">
      <c r="A109" s="50" t="s">
        <v>157</v>
      </c>
      <c r="B109" s="50"/>
      <c r="C109" s="50"/>
      <c r="D109" s="50"/>
      <c r="E109" s="52" t="s">
        <v>12</v>
      </c>
      <c r="F109" s="52" t="s">
        <v>159</v>
      </c>
      <c r="G109" s="52" t="s">
        <v>19</v>
      </c>
      <c r="H109" s="52" t="s">
        <v>26</v>
      </c>
      <c r="I109" s="52" t="s">
        <v>27</v>
      </c>
      <c r="J109" s="52" t="s">
        <v>149</v>
      </c>
      <c r="K109" s="51">
        <v>200</v>
      </c>
      <c r="L109" s="53">
        <f>L110</f>
        <v>200000</v>
      </c>
      <c r="M109" s="53">
        <f t="shared" si="44"/>
        <v>0</v>
      </c>
      <c r="N109" s="53">
        <f t="shared" si="44"/>
        <v>150000</v>
      </c>
      <c r="O109" s="53">
        <f t="shared" si="44"/>
        <v>0</v>
      </c>
      <c r="P109" s="53">
        <f t="shared" si="44"/>
        <v>150000</v>
      </c>
      <c r="Q109" s="53">
        <f t="shared" si="44"/>
        <v>0</v>
      </c>
      <c r="R109" s="53">
        <f t="shared" si="44"/>
        <v>200000</v>
      </c>
      <c r="S109" s="53">
        <f t="shared" si="44"/>
        <v>0</v>
      </c>
    </row>
    <row r="110" spans="1:19" ht="56.25">
      <c r="A110" s="54" t="s">
        <v>158</v>
      </c>
      <c r="B110" s="54"/>
      <c r="C110" s="54"/>
      <c r="D110" s="54"/>
      <c r="E110" s="52" t="s">
        <v>12</v>
      </c>
      <c r="F110" s="52" t="s">
        <v>159</v>
      </c>
      <c r="G110" s="52" t="s">
        <v>19</v>
      </c>
      <c r="H110" s="52" t="s">
        <v>26</v>
      </c>
      <c r="I110" s="52" t="s">
        <v>27</v>
      </c>
      <c r="J110" s="52" t="s">
        <v>149</v>
      </c>
      <c r="K110" s="51">
        <v>240</v>
      </c>
      <c r="L110" s="53">
        <f>'4 Вед. структура'!M199</f>
        <v>200000</v>
      </c>
      <c r="M110" s="53">
        <f>'4 Вед. структура'!N199</f>
        <v>0</v>
      </c>
      <c r="N110" s="53">
        <f>'4 Вед. структура'!O199</f>
        <v>150000</v>
      </c>
      <c r="O110" s="53">
        <f>'4 Вед. структура'!P199</f>
        <v>0</v>
      </c>
      <c r="P110" s="53">
        <f>'4 Вед. структура'!Q199</f>
        <v>150000</v>
      </c>
      <c r="Q110" s="53">
        <f>'4 Вед. структура'!R199</f>
        <v>0</v>
      </c>
      <c r="R110" s="53">
        <f>'4 Вед. структура'!S199</f>
        <v>200000</v>
      </c>
      <c r="S110" s="53">
        <f>'4 Вед. структура'!T199</f>
        <v>0</v>
      </c>
    </row>
    <row r="111" spans="1:19" ht="56.25" customHeight="1">
      <c r="A111" s="54" t="s">
        <v>203</v>
      </c>
      <c r="B111" s="54"/>
      <c r="C111" s="54"/>
      <c r="D111" s="54"/>
      <c r="E111" s="52" t="s">
        <v>12</v>
      </c>
      <c r="F111" s="52" t="s">
        <v>159</v>
      </c>
      <c r="G111" s="52" t="s">
        <v>19</v>
      </c>
      <c r="H111" s="57" t="s">
        <v>26</v>
      </c>
      <c r="I111" s="57" t="s">
        <v>170</v>
      </c>
      <c r="J111" s="57" t="s">
        <v>149</v>
      </c>
      <c r="K111" s="58"/>
      <c r="L111" s="53">
        <f>L112</f>
        <v>0</v>
      </c>
      <c r="M111" s="53">
        <f t="shared" ref="M111:S112" si="45">M112</f>
        <v>0</v>
      </c>
      <c r="N111" s="53">
        <f t="shared" si="45"/>
        <v>0</v>
      </c>
      <c r="O111" s="53">
        <f t="shared" si="45"/>
        <v>0</v>
      </c>
      <c r="P111" s="53">
        <f t="shared" si="45"/>
        <v>0</v>
      </c>
      <c r="Q111" s="53">
        <f t="shared" si="45"/>
        <v>0</v>
      </c>
      <c r="R111" s="53">
        <f t="shared" si="45"/>
        <v>0</v>
      </c>
      <c r="S111" s="53">
        <f t="shared" si="45"/>
        <v>0</v>
      </c>
    </row>
    <row r="112" spans="1:19" ht="37.5" customHeight="1">
      <c r="A112" s="50" t="s">
        <v>157</v>
      </c>
      <c r="B112" s="50"/>
      <c r="C112" s="50"/>
      <c r="D112" s="50"/>
      <c r="E112" s="52" t="s">
        <v>12</v>
      </c>
      <c r="F112" s="52" t="s">
        <v>159</v>
      </c>
      <c r="G112" s="52" t="s">
        <v>19</v>
      </c>
      <c r="H112" s="57" t="s">
        <v>26</v>
      </c>
      <c r="I112" s="57" t="s">
        <v>170</v>
      </c>
      <c r="J112" s="57" t="s">
        <v>149</v>
      </c>
      <c r="K112" s="58">
        <v>200</v>
      </c>
      <c r="L112" s="53">
        <f>L113</f>
        <v>0</v>
      </c>
      <c r="M112" s="53">
        <f t="shared" si="45"/>
        <v>0</v>
      </c>
      <c r="N112" s="53">
        <f t="shared" si="45"/>
        <v>0</v>
      </c>
      <c r="O112" s="53">
        <f t="shared" si="45"/>
        <v>0</v>
      </c>
      <c r="P112" s="53">
        <f t="shared" si="45"/>
        <v>0</v>
      </c>
      <c r="Q112" s="53">
        <f t="shared" si="45"/>
        <v>0</v>
      </c>
      <c r="R112" s="53">
        <f t="shared" si="45"/>
        <v>0</v>
      </c>
      <c r="S112" s="53">
        <f t="shared" si="45"/>
        <v>0</v>
      </c>
    </row>
    <row r="113" spans="1:19" ht="56.25" customHeight="1">
      <c r="A113" s="54" t="s">
        <v>158</v>
      </c>
      <c r="B113" s="54"/>
      <c r="C113" s="54"/>
      <c r="D113" s="54"/>
      <c r="E113" s="52" t="s">
        <v>12</v>
      </c>
      <c r="F113" s="52" t="s">
        <v>159</v>
      </c>
      <c r="G113" s="52" t="s">
        <v>19</v>
      </c>
      <c r="H113" s="57" t="s">
        <v>26</v>
      </c>
      <c r="I113" s="57" t="s">
        <v>170</v>
      </c>
      <c r="J113" s="57" t="s">
        <v>149</v>
      </c>
      <c r="K113" s="58">
        <v>240</v>
      </c>
      <c r="L113" s="53">
        <f>'4 Вед. структура'!M202</f>
        <v>0</v>
      </c>
      <c r="M113" s="53">
        <f>'4 Вед. структура'!N202</f>
        <v>0</v>
      </c>
      <c r="N113" s="53">
        <f>'4 Вед. структура'!O202</f>
        <v>0</v>
      </c>
      <c r="O113" s="53">
        <f>'4 Вед. структура'!P202</f>
        <v>0</v>
      </c>
      <c r="P113" s="53">
        <f>'4 Вед. структура'!Q202</f>
        <v>0</v>
      </c>
      <c r="Q113" s="53">
        <f>'4 Вед. структура'!R202</f>
        <v>0</v>
      </c>
      <c r="R113" s="53">
        <f>'4 Вед. структура'!S202</f>
        <v>0</v>
      </c>
      <c r="S113" s="53">
        <f>'4 Вед. структура'!T202</f>
        <v>0</v>
      </c>
    </row>
    <row r="114" spans="1:19" ht="37.5">
      <c r="A114" s="54" t="s">
        <v>196</v>
      </c>
      <c r="B114" s="54"/>
      <c r="C114" s="54"/>
      <c r="D114" s="54"/>
      <c r="E114" s="52" t="s">
        <v>12</v>
      </c>
      <c r="F114" s="52" t="s">
        <v>159</v>
      </c>
      <c r="G114" s="52" t="s">
        <v>29</v>
      </c>
      <c r="H114" s="52"/>
      <c r="I114" s="52"/>
      <c r="J114" s="52"/>
      <c r="K114" s="51"/>
      <c r="L114" s="53">
        <f t="shared" ref="L114:S116" si="46">L115</f>
        <v>50000</v>
      </c>
      <c r="M114" s="53">
        <f t="shared" si="46"/>
        <v>0</v>
      </c>
      <c r="N114" s="53">
        <f t="shared" si="46"/>
        <v>50000</v>
      </c>
      <c r="O114" s="53">
        <f t="shared" si="46"/>
        <v>0</v>
      </c>
      <c r="P114" s="53">
        <f t="shared" si="46"/>
        <v>50000</v>
      </c>
      <c r="Q114" s="53">
        <f t="shared" si="46"/>
        <v>0</v>
      </c>
      <c r="R114" s="53">
        <f t="shared" si="46"/>
        <v>50000</v>
      </c>
      <c r="S114" s="53">
        <f t="shared" si="46"/>
        <v>0</v>
      </c>
    </row>
    <row r="115" spans="1:19" ht="18.75">
      <c r="A115" s="56" t="s">
        <v>197</v>
      </c>
      <c r="B115" s="56"/>
      <c r="C115" s="56"/>
      <c r="D115" s="56"/>
      <c r="E115" s="52" t="s">
        <v>12</v>
      </c>
      <c r="F115" s="52" t="s">
        <v>159</v>
      </c>
      <c r="G115" s="52" t="s">
        <v>29</v>
      </c>
      <c r="H115" s="52" t="s">
        <v>26</v>
      </c>
      <c r="I115" s="52" t="s">
        <v>27</v>
      </c>
      <c r="J115" s="52" t="s">
        <v>149</v>
      </c>
      <c r="K115" s="51"/>
      <c r="L115" s="53">
        <f>L116</f>
        <v>50000</v>
      </c>
      <c r="M115" s="53">
        <f t="shared" si="46"/>
        <v>0</v>
      </c>
      <c r="N115" s="53">
        <f t="shared" si="46"/>
        <v>50000</v>
      </c>
      <c r="O115" s="53">
        <f t="shared" si="46"/>
        <v>0</v>
      </c>
      <c r="P115" s="53">
        <f t="shared" si="46"/>
        <v>50000</v>
      </c>
      <c r="Q115" s="53">
        <f t="shared" si="46"/>
        <v>0</v>
      </c>
      <c r="R115" s="53">
        <f t="shared" si="46"/>
        <v>50000</v>
      </c>
      <c r="S115" s="53">
        <f t="shared" si="46"/>
        <v>0</v>
      </c>
    </row>
    <row r="116" spans="1:19" ht="37.5">
      <c r="A116" s="50" t="s">
        <v>157</v>
      </c>
      <c r="B116" s="50"/>
      <c r="C116" s="50"/>
      <c r="D116" s="50"/>
      <c r="E116" s="52" t="s">
        <v>12</v>
      </c>
      <c r="F116" s="52" t="s">
        <v>159</v>
      </c>
      <c r="G116" s="52" t="s">
        <v>29</v>
      </c>
      <c r="H116" s="52" t="s">
        <v>26</v>
      </c>
      <c r="I116" s="52" t="s">
        <v>27</v>
      </c>
      <c r="J116" s="52" t="s">
        <v>149</v>
      </c>
      <c r="K116" s="51">
        <v>200</v>
      </c>
      <c r="L116" s="53">
        <f>L117</f>
        <v>50000</v>
      </c>
      <c r="M116" s="53">
        <f t="shared" si="46"/>
        <v>0</v>
      </c>
      <c r="N116" s="53">
        <f t="shared" si="46"/>
        <v>50000</v>
      </c>
      <c r="O116" s="53">
        <f t="shared" si="46"/>
        <v>0</v>
      </c>
      <c r="P116" s="53">
        <f t="shared" si="46"/>
        <v>50000</v>
      </c>
      <c r="Q116" s="53">
        <f t="shared" si="46"/>
        <v>0</v>
      </c>
      <c r="R116" s="53">
        <f t="shared" si="46"/>
        <v>50000</v>
      </c>
      <c r="S116" s="53">
        <f t="shared" si="46"/>
        <v>0</v>
      </c>
    </row>
    <row r="117" spans="1:19" ht="56.25">
      <c r="A117" s="54" t="s">
        <v>158</v>
      </c>
      <c r="B117" s="54"/>
      <c r="C117" s="54"/>
      <c r="D117" s="54"/>
      <c r="E117" s="52" t="s">
        <v>12</v>
      </c>
      <c r="F117" s="52" t="s">
        <v>159</v>
      </c>
      <c r="G117" s="52" t="s">
        <v>29</v>
      </c>
      <c r="H117" s="52" t="s">
        <v>26</v>
      </c>
      <c r="I117" s="52" t="s">
        <v>27</v>
      </c>
      <c r="J117" s="52" t="s">
        <v>149</v>
      </c>
      <c r="K117" s="51">
        <v>240</v>
      </c>
      <c r="L117" s="53">
        <f>'4 Вед. структура'!M179</f>
        <v>50000</v>
      </c>
      <c r="M117" s="53">
        <f>'4 Вед. структура'!N179</f>
        <v>0</v>
      </c>
      <c r="N117" s="53">
        <f>'4 Вед. структура'!O179</f>
        <v>50000</v>
      </c>
      <c r="O117" s="53">
        <f>'4 Вед. структура'!P179</f>
        <v>0</v>
      </c>
      <c r="P117" s="53">
        <f>'4 Вед. структура'!Q179</f>
        <v>50000</v>
      </c>
      <c r="Q117" s="53">
        <f>'4 Вед. структура'!R179</f>
        <v>0</v>
      </c>
      <c r="R117" s="53">
        <f>'4 Вед. структура'!S179</f>
        <v>50000</v>
      </c>
      <c r="S117" s="53">
        <f>'4 Вед. структура'!T179</f>
        <v>0</v>
      </c>
    </row>
    <row r="118" spans="1:19" ht="37.5">
      <c r="A118" s="126" t="s">
        <v>361</v>
      </c>
      <c r="B118" s="126"/>
      <c r="C118" s="126"/>
      <c r="D118" s="126"/>
      <c r="E118" s="79" t="s">
        <v>12</v>
      </c>
      <c r="F118" s="79" t="s">
        <v>46</v>
      </c>
      <c r="G118" s="79" t="s">
        <v>48</v>
      </c>
      <c r="H118" s="79"/>
      <c r="I118" s="79"/>
      <c r="J118" s="79"/>
      <c r="K118" s="79"/>
      <c r="L118" s="129">
        <f>L119</f>
        <v>7800</v>
      </c>
      <c r="M118" s="129">
        <f t="shared" ref="M118:S118" si="47">M119</f>
        <v>7800</v>
      </c>
      <c r="N118" s="129">
        <f t="shared" si="47"/>
        <v>0</v>
      </c>
      <c r="O118" s="129">
        <f t="shared" si="47"/>
        <v>0</v>
      </c>
      <c r="P118" s="129">
        <f t="shared" si="47"/>
        <v>0</v>
      </c>
      <c r="Q118" s="129">
        <f t="shared" si="47"/>
        <v>0</v>
      </c>
      <c r="R118" s="129">
        <f t="shared" si="47"/>
        <v>0</v>
      </c>
      <c r="S118" s="129">
        <f t="shared" si="47"/>
        <v>0</v>
      </c>
    </row>
    <row r="119" spans="1:19" ht="56.25">
      <c r="A119" s="434" t="s">
        <v>356</v>
      </c>
      <c r="B119" s="434"/>
      <c r="C119" s="434"/>
      <c r="D119" s="434"/>
      <c r="E119" s="52" t="s">
        <v>12</v>
      </c>
      <c r="F119" s="52" t="s">
        <v>46</v>
      </c>
      <c r="G119" s="52" t="s">
        <v>9</v>
      </c>
      <c r="H119" s="52"/>
      <c r="I119" s="52"/>
      <c r="J119" s="52"/>
      <c r="K119" s="51"/>
      <c r="L119" s="53">
        <f t="shared" ref="L119:M121" si="48">L120</f>
        <v>7800</v>
      </c>
      <c r="M119" s="53">
        <f t="shared" si="48"/>
        <v>7800</v>
      </c>
      <c r="N119" s="435"/>
      <c r="O119" s="435"/>
      <c r="P119" s="435"/>
      <c r="Q119" s="435"/>
      <c r="R119" s="435"/>
      <c r="S119" s="435"/>
    </row>
    <row r="120" spans="1:19" ht="59.25" customHeight="1">
      <c r="A120" s="434" t="s">
        <v>357</v>
      </c>
      <c r="B120" s="434"/>
      <c r="C120" s="434"/>
      <c r="D120" s="434"/>
      <c r="E120" s="52" t="s">
        <v>12</v>
      </c>
      <c r="F120" s="52" t="s">
        <v>46</v>
      </c>
      <c r="G120" s="52" t="s">
        <v>9</v>
      </c>
      <c r="H120" s="52" t="s">
        <v>5</v>
      </c>
      <c r="I120" s="52" t="s">
        <v>170</v>
      </c>
      <c r="J120" s="52" t="s">
        <v>149</v>
      </c>
      <c r="K120" s="51"/>
      <c r="L120" s="53">
        <f>L121</f>
        <v>7800</v>
      </c>
      <c r="M120" s="53">
        <f t="shared" si="48"/>
        <v>7800</v>
      </c>
      <c r="N120" s="435"/>
      <c r="O120" s="435"/>
      <c r="P120" s="435"/>
      <c r="Q120" s="435"/>
      <c r="R120" s="435"/>
      <c r="S120" s="435"/>
    </row>
    <row r="121" spans="1:19" ht="37.5">
      <c r="A121" s="50" t="s">
        <v>157</v>
      </c>
      <c r="B121" s="50"/>
      <c r="C121" s="50"/>
      <c r="D121" s="50"/>
      <c r="E121" s="52" t="s">
        <v>12</v>
      </c>
      <c r="F121" s="52" t="s">
        <v>46</v>
      </c>
      <c r="G121" s="52" t="s">
        <v>9</v>
      </c>
      <c r="H121" s="52" t="s">
        <v>5</v>
      </c>
      <c r="I121" s="52" t="s">
        <v>170</v>
      </c>
      <c r="J121" s="52" t="s">
        <v>149</v>
      </c>
      <c r="K121" s="51">
        <v>200</v>
      </c>
      <c r="L121" s="53">
        <f>L122</f>
        <v>7800</v>
      </c>
      <c r="M121" s="53">
        <f t="shared" si="48"/>
        <v>7800</v>
      </c>
      <c r="N121" s="435"/>
      <c r="O121" s="435"/>
      <c r="P121" s="435"/>
      <c r="Q121" s="435"/>
      <c r="R121" s="435"/>
      <c r="S121" s="435"/>
    </row>
    <row r="122" spans="1:19" ht="46.5" customHeight="1">
      <c r="A122" s="54" t="s">
        <v>158</v>
      </c>
      <c r="B122" s="54"/>
      <c r="C122" s="54"/>
      <c r="D122" s="54"/>
      <c r="E122" s="52" t="s">
        <v>12</v>
      </c>
      <c r="F122" s="52" t="s">
        <v>46</v>
      </c>
      <c r="G122" s="52" t="s">
        <v>9</v>
      </c>
      <c r="H122" s="52" t="s">
        <v>5</v>
      </c>
      <c r="I122" s="52" t="s">
        <v>170</v>
      </c>
      <c r="J122" s="52" t="s">
        <v>149</v>
      </c>
      <c r="K122" s="51">
        <v>240</v>
      </c>
      <c r="L122" s="435">
        <v>7800</v>
      </c>
      <c r="M122" s="435">
        <v>7800</v>
      </c>
      <c r="N122" s="435"/>
      <c r="O122" s="435"/>
      <c r="P122" s="435"/>
      <c r="Q122" s="435"/>
      <c r="R122" s="435"/>
      <c r="S122" s="435"/>
    </row>
    <row r="123" spans="1:19" s="538" customFormat="1" ht="131.25">
      <c r="A123" s="535" t="s">
        <v>381</v>
      </c>
      <c r="B123" s="535"/>
      <c r="C123" s="535"/>
      <c r="D123" s="535"/>
      <c r="E123" s="536" t="s">
        <v>380</v>
      </c>
      <c r="F123" s="536"/>
      <c r="G123" s="536"/>
      <c r="H123" s="536"/>
      <c r="I123" s="536"/>
      <c r="J123" s="536"/>
      <c r="K123" s="536"/>
      <c r="L123" s="537">
        <f>L124+L128+L135</f>
        <v>6</v>
      </c>
      <c r="M123" s="537">
        <f t="shared" ref="M123:M124" si="49">M124+M128+M135</f>
        <v>7</v>
      </c>
      <c r="N123" s="537">
        <f>'4 Вед. структура'!O151</f>
        <v>550000</v>
      </c>
      <c r="O123" s="537">
        <f>'4 Вед. структура'!P151</f>
        <v>0</v>
      </c>
      <c r="P123" s="537">
        <f>'4 Вед. структура'!Q151</f>
        <v>100000</v>
      </c>
      <c r="Q123" s="537">
        <f>'4 Вед. структура'!R151</f>
        <v>0</v>
      </c>
      <c r="R123" s="537">
        <f>'4 Вед. структура'!S151</f>
        <v>100000</v>
      </c>
      <c r="S123" s="537">
        <f>'4 Вед. структура'!T151</f>
        <v>0</v>
      </c>
    </row>
    <row r="124" spans="1:19" ht="75">
      <c r="A124" s="126" t="str">
        <f>'4 Вед. структура'!B152</f>
        <v>Подпрограмма "Благоустройство дворовых территорий многоквартирных домов Магистрального сельского поселения Омского муниципального района Омской области"</v>
      </c>
      <c r="B124" s="126"/>
      <c r="C124" s="126"/>
      <c r="D124" s="126"/>
      <c r="E124" s="79" t="s">
        <v>380</v>
      </c>
      <c r="F124" s="79" t="s">
        <v>5</v>
      </c>
      <c r="G124" s="79"/>
      <c r="H124" s="79"/>
      <c r="I124" s="79"/>
      <c r="J124" s="79"/>
      <c r="K124" s="79"/>
      <c r="L124" s="129">
        <f>L125+L129+L136</f>
        <v>6</v>
      </c>
      <c r="M124" s="129">
        <f t="shared" si="49"/>
        <v>7</v>
      </c>
      <c r="N124" s="129">
        <f>'4 Вед. структура'!O152</f>
        <v>500000</v>
      </c>
      <c r="O124" s="129">
        <f>'4 Вед. структура'!P152</f>
        <v>0</v>
      </c>
      <c r="P124" s="129">
        <f>'4 Вед. структура'!Q152</f>
        <v>100000</v>
      </c>
      <c r="Q124" s="129">
        <f>'4 Вед. структура'!R152</f>
        <v>0</v>
      </c>
      <c r="R124" s="129">
        <f>'4 Вед. структура'!S152</f>
        <v>100000</v>
      </c>
      <c r="S124" s="129">
        <f>'4 Вед. структура'!T152</f>
        <v>0</v>
      </c>
    </row>
    <row r="125" spans="1:19" s="84" customFormat="1" ht="93.75">
      <c r="A125" s="54" t="str">
        <f>'4 Вед. структура'!B153</f>
        <v>Формирование современной городской среды, в том числе благоустройство дворовых территорий многоквартирных домов населенных пунктов Магистрального сельского поселения Омского муниципального района Омской области</v>
      </c>
      <c r="B125" s="54"/>
      <c r="C125" s="54"/>
      <c r="D125" s="54"/>
      <c r="E125" s="83" t="s">
        <v>380</v>
      </c>
      <c r="F125" s="52" t="s">
        <v>5</v>
      </c>
      <c r="G125" s="52" t="s">
        <v>9</v>
      </c>
      <c r="H125" s="83"/>
      <c r="I125" s="83"/>
      <c r="J125" s="83"/>
      <c r="K125" s="83"/>
      <c r="L125" s="53" t="s">
        <v>20</v>
      </c>
      <c r="M125" s="53" t="s">
        <v>123</v>
      </c>
      <c r="N125" s="53">
        <f>'4 Вед. структура'!O153</f>
        <v>400000</v>
      </c>
      <c r="O125" s="53">
        <f>'4 Вед. структура'!P153</f>
        <v>0</v>
      </c>
      <c r="P125" s="53">
        <f>'4 Вед. структура'!Q153</f>
        <v>100000</v>
      </c>
      <c r="Q125" s="53">
        <f>'4 Вед. структура'!R153</f>
        <v>0</v>
      </c>
      <c r="R125" s="53">
        <f>'4 Вед. структура'!S153</f>
        <v>100000</v>
      </c>
      <c r="S125" s="53">
        <f>'4 Вед. структура'!T153</f>
        <v>0</v>
      </c>
    </row>
    <row r="126" spans="1:19" ht="56.25">
      <c r="A126" s="54" t="str">
        <f>'4 Вед. структура'!B154</f>
        <v>Капитальный ремонт и ремонт дворовых территорий многоквартирных домов, проездов к дворовых территориям многоквартирных домов</v>
      </c>
      <c r="B126" s="54">
        <f>'4 Вед. структура'!C154</f>
        <v>611</v>
      </c>
      <c r="C126" s="54">
        <f>'4 Вед. структура'!D154</f>
        <v>5</v>
      </c>
      <c r="D126" s="54">
        <f>'4 Вед. структура'!E154</f>
        <v>3</v>
      </c>
      <c r="E126" s="83" t="str">
        <f>'4 Вед. структура'!F154</f>
        <v>61</v>
      </c>
      <c r="F126" s="52" t="str">
        <f>'4 Вед. структура'!G154</f>
        <v>1</v>
      </c>
      <c r="G126" s="52" t="str">
        <f>'4 Вед. структура'!H154</f>
        <v>01</v>
      </c>
      <c r="H126" s="52" t="str">
        <f>'4 Вед. структура'!I154</f>
        <v>2</v>
      </c>
      <c r="I126" s="52" t="str">
        <f>'4 Вед. структура'!J154</f>
        <v>001</v>
      </c>
      <c r="J126" s="52"/>
      <c r="K126" s="51"/>
      <c r="L126" s="53">
        <f>'4 Вед. структура'!M154</f>
        <v>0</v>
      </c>
      <c r="M126" s="53">
        <f>'4 Вед. структура'!N154</f>
        <v>0</v>
      </c>
      <c r="N126" s="53">
        <f>'4 Вед. структура'!O154</f>
        <v>400000</v>
      </c>
      <c r="O126" s="53">
        <f>'4 Вед. структура'!P154</f>
        <v>0</v>
      </c>
      <c r="P126" s="53">
        <f>'4 Вед. структура'!Q154</f>
        <v>0</v>
      </c>
      <c r="Q126" s="53">
        <f>'4 Вед. структура'!R154</f>
        <v>0</v>
      </c>
      <c r="R126" s="53">
        <f>'4 Вед. структура'!S154</f>
        <v>0</v>
      </c>
      <c r="S126" s="53">
        <f>'4 Вед. структура'!T154</f>
        <v>0</v>
      </c>
    </row>
    <row r="127" spans="1:19" ht="56.25">
      <c r="A127" s="54" t="str">
        <f>'4 Вед. структура'!B155</f>
        <v>Прочая закупка товаров, работ и услуг для обеспечения государственных (муниципальных) нужд</v>
      </c>
      <c r="B127" s="54"/>
      <c r="C127" s="54"/>
      <c r="D127" s="54"/>
      <c r="E127" s="83" t="str">
        <f>'4 Вед. структура'!F155</f>
        <v>61</v>
      </c>
      <c r="F127" s="52" t="str">
        <f>'4 Вед. структура'!G155</f>
        <v>1</v>
      </c>
      <c r="G127" s="52" t="str">
        <f>'4 Вед. структура'!H155</f>
        <v>01</v>
      </c>
      <c r="H127" s="52" t="str">
        <f>'4 Вед. структура'!I155</f>
        <v>2</v>
      </c>
      <c r="I127" s="52" t="str">
        <f>'4 Вед. структура'!J155</f>
        <v>001</v>
      </c>
      <c r="J127" s="52" t="str">
        <f>'4 Вед. структура'!K155</f>
        <v>0</v>
      </c>
      <c r="K127" s="51">
        <f>'4 Вед. структура'!L155</f>
        <v>200</v>
      </c>
      <c r="L127" s="53">
        <f>'4 Вед. структура'!M155</f>
        <v>0</v>
      </c>
      <c r="M127" s="53">
        <f>'4 Вед. структура'!N155</f>
        <v>0</v>
      </c>
      <c r="N127" s="53">
        <f>'4 Вед. структура'!O155</f>
        <v>400000</v>
      </c>
      <c r="O127" s="53">
        <f>'4 Вед. структура'!P155</f>
        <v>0</v>
      </c>
      <c r="P127" s="53">
        <f>'4 Вед. структура'!Q155</f>
        <v>0</v>
      </c>
      <c r="Q127" s="53">
        <f>'4 Вед. структура'!R155</f>
        <v>0</v>
      </c>
      <c r="R127" s="53">
        <f>'4 Вед. структура'!S155</f>
        <v>0</v>
      </c>
      <c r="S127" s="53">
        <f>'4 Вед. структура'!T155</f>
        <v>0</v>
      </c>
    </row>
    <row r="128" spans="1:19" ht="37.5">
      <c r="A128" s="54" t="str">
        <f>'4 Вед. структура'!B156</f>
        <v>Закупка товаров, работ и услуг для обеспечения государственных (муниципальных) нужд</v>
      </c>
      <c r="B128" s="54"/>
      <c r="C128" s="54"/>
      <c r="D128" s="54"/>
      <c r="E128" s="83" t="str">
        <f>'4 Вед. структура'!F156</f>
        <v>61</v>
      </c>
      <c r="F128" s="52" t="str">
        <f>'4 Вед. структура'!G156</f>
        <v>1</v>
      </c>
      <c r="G128" s="52" t="str">
        <f>'4 Вед. структура'!H156</f>
        <v>01</v>
      </c>
      <c r="H128" s="52" t="str">
        <f>'4 Вед. структура'!I156</f>
        <v>2</v>
      </c>
      <c r="I128" s="52" t="str">
        <f>'4 Вед. структура'!J156</f>
        <v>001</v>
      </c>
      <c r="J128" s="52" t="str">
        <f>'4 Вед. структура'!K156</f>
        <v>0</v>
      </c>
      <c r="K128" s="51">
        <f>'4 Вед. структура'!L156</f>
        <v>240</v>
      </c>
      <c r="L128" s="53">
        <f>'4 Вед. структура'!M156</f>
        <v>0</v>
      </c>
      <c r="M128" s="53">
        <f>'4 Вед. структура'!N156</f>
        <v>0</v>
      </c>
      <c r="N128" s="53">
        <f>'4 Вед. структура'!O156</f>
        <v>400000</v>
      </c>
      <c r="O128" s="53">
        <f>'4 Вед. структура'!P156</f>
        <v>0</v>
      </c>
      <c r="P128" s="53">
        <f>'4 Вед. структура'!Q156</f>
        <v>0</v>
      </c>
      <c r="Q128" s="53">
        <f>'4 Вед. структура'!R156</f>
        <v>0</v>
      </c>
      <c r="R128" s="53">
        <f>'4 Вед. структура'!S156</f>
        <v>0</v>
      </c>
      <c r="S128" s="53">
        <f>'4 Вед. структура'!T156</f>
        <v>0</v>
      </c>
    </row>
    <row r="129" spans="1:19" ht="37.5">
      <c r="A129" s="54" t="str">
        <f>'4 Вед. структура'!B157</f>
        <v xml:space="preserve">Благоустройство дворовых территорий многоквартирных домов </v>
      </c>
      <c r="B129" s="54"/>
      <c r="C129" s="54"/>
      <c r="D129" s="54"/>
      <c r="E129" s="83" t="str">
        <f>'4 Вед. структура'!F157</f>
        <v>61</v>
      </c>
      <c r="F129" s="52" t="str">
        <f>'4 Вед. структура'!G157</f>
        <v>1</v>
      </c>
      <c r="G129" s="52" t="str">
        <f>'4 Вед. структура'!H157</f>
        <v>02</v>
      </c>
      <c r="H129" s="52"/>
      <c r="I129" s="52"/>
      <c r="J129" s="52"/>
      <c r="K129" s="51"/>
      <c r="L129" s="53">
        <f>'4 Вед. структура'!M157</f>
        <v>0</v>
      </c>
      <c r="M129" s="53">
        <f>'4 Вед. структура'!N157</f>
        <v>0</v>
      </c>
      <c r="N129" s="53">
        <f>'4 Вед. структура'!O157</f>
        <v>100000</v>
      </c>
      <c r="O129" s="53">
        <f>'4 Вед. структура'!P157</f>
        <v>0</v>
      </c>
      <c r="P129" s="53">
        <f>'4 Вед. структура'!Q157</f>
        <v>0</v>
      </c>
      <c r="Q129" s="53">
        <f>'4 Вед. структура'!R157</f>
        <v>0</v>
      </c>
      <c r="R129" s="53">
        <f>'4 Вед. структура'!S157</f>
        <v>0</v>
      </c>
      <c r="S129" s="53">
        <f>'4 Вед. структура'!T157</f>
        <v>0</v>
      </c>
    </row>
    <row r="130" spans="1:19" ht="37.5">
      <c r="A130" s="54" t="str">
        <f>'4 Вед. структура'!B158</f>
        <v>Благоустройство дворовых территорий многоквартирных домов</v>
      </c>
      <c r="B130" s="54"/>
      <c r="C130" s="54"/>
      <c r="D130" s="54"/>
      <c r="E130" s="83" t="str">
        <f>'4 Вед. структура'!F158</f>
        <v>61</v>
      </c>
      <c r="F130" s="52" t="str">
        <f>'4 Вед. структура'!G158</f>
        <v>1</v>
      </c>
      <c r="G130" s="52" t="str">
        <f>'4 Вед. структура'!H158</f>
        <v>02</v>
      </c>
      <c r="H130" s="52" t="str">
        <f>'4 Вед. структура'!I158</f>
        <v>2</v>
      </c>
      <c r="I130" s="52" t="str">
        <f>'4 Вед. структура'!J158</f>
        <v>001</v>
      </c>
      <c r="J130" s="52"/>
      <c r="K130" s="51"/>
      <c r="L130" s="53">
        <f>'4 Вед. структура'!M158</f>
        <v>0</v>
      </c>
      <c r="M130" s="53">
        <f>'4 Вед. структура'!N158</f>
        <v>0</v>
      </c>
      <c r="N130" s="53">
        <f>'4 Вед. структура'!O158</f>
        <v>100000</v>
      </c>
      <c r="O130" s="53">
        <f>'4 Вед. структура'!P158</f>
        <v>0</v>
      </c>
      <c r="P130" s="53">
        <f>'4 Вед. структура'!Q158</f>
        <v>0</v>
      </c>
      <c r="Q130" s="53">
        <f>'4 Вед. структура'!R158</f>
        <v>0</v>
      </c>
      <c r="R130" s="53">
        <f>'4 Вед. структура'!S158</f>
        <v>0</v>
      </c>
      <c r="S130" s="53">
        <f>'4 Вед. структура'!T158</f>
        <v>0</v>
      </c>
    </row>
    <row r="131" spans="1:19" ht="56.25">
      <c r="A131" s="54" t="str">
        <f>'4 Вед. структура'!B159</f>
        <v>Прочая закупка товаров, работ и услуг для обеспечения государственных (муниципальных) нужд</v>
      </c>
      <c r="B131" s="50"/>
      <c r="C131" s="50"/>
      <c r="D131" s="50"/>
      <c r="E131" s="83" t="str">
        <f>'4 Вед. структура'!F159</f>
        <v>61</v>
      </c>
      <c r="F131" s="52" t="str">
        <f>'4 Вед. структура'!G159</f>
        <v>1</v>
      </c>
      <c r="G131" s="52" t="str">
        <f>'4 Вед. структура'!H159</f>
        <v>02</v>
      </c>
      <c r="H131" s="52" t="str">
        <f>'4 Вед. структура'!I159</f>
        <v>2</v>
      </c>
      <c r="I131" s="52" t="str">
        <f>'4 Вед. структура'!J159</f>
        <v>001</v>
      </c>
      <c r="J131" s="52" t="str">
        <f>'4 Вед. структура'!K159</f>
        <v>0</v>
      </c>
      <c r="K131" s="51">
        <f>'4 Вед. структура'!L159</f>
        <v>200</v>
      </c>
      <c r="L131" s="53">
        <f>'4 Вед. структура'!M159</f>
        <v>0</v>
      </c>
      <c r="M131" s="53">
        <f>'4 Вед. структура'!N159</f>
        <v>0</v>
      </c>
      <c r="N131" s="53">
        <f>'4 Вед. структура'!O159</f>
        <v>100000</v>
      </c>
      <c r="O131" s="53">
        <f>'4 Вед. структура'!P159</f>
        <v>0</v>
      </c>
      <c r="P131" s="53">
        <f>'4 Вед. структура'!Q159</f>
        <v>0</v>
      </c>
      <c r="Q131" s="53">
        <f>'4 Вед. структура'!R159</f>
        <v>0</v>
      </c>
      <c r="R131" s="53">
        <f>'4 Вед. структура'!S159</f>
        <v>0</v>
      </c>
      <c r="S131" s="53">
        <f>'4 Вед. структура'!T159</f>
        <v>0</v>
      </c>
    </row>
    <row r="132" spans="1:19" ht="37.5">
      <c r="A132" s="54" t="str">
        <f>'4 Вед. структура'!B160</f>
        <v>Закупка товаров, работ и услуг для обеспечения государственных (муниципальных) нужд</v>
      </c>
      <c r="B132" s="54"/>
      <c r="C132" s="54"/>
      <c r="D132" s="54"/>
      <c r="E132" s="83" t="str">
        <f>'4 Вед. структура'!F160</f>
        <v>61</v>
      </c>
      <c r="F132" s="52" t="str">
        <f>'4 Вед. структура'!G160</f>
        <v>1</v>
      </c>
      <c r="G132" s="52" t="str">
        <f>'4 Вед. структура'!H160</f>
        <v>02</v>
      </c>
      <c r="H132" s="52" t="str">
        <f>'4 Вед. структура'!I160</f>
        <v>2</v>
      </c>
      <c r="I132" s="52" t="str">
        <f>'4 Вед. структура'!J160</f>
        <v>001</v>
      </c>
      <c r="J132" s="52" t="str">
        <f>'4 Вед. структура'!K160</f>
        <v>0</v>
      </c>
      <c r="K132" s="51">
        <f>'4 Вед. структура'!L160</f>
        <v>240</v>
      </c>
      <c r="L132" s="53">
        <f>'4 Вед. структура'!M160</f>
        <v>0</v>
      </c>
      <c r="M132" s="53">
        <f>'4 Вед. структура'!N160</f>
        <v>0</v>
      </c>
      <c r="N132" s="53">
        <f>'4 Вед. структура'!O160</f>
        <v>100000</v>
      </c>
      <c r="O132" s="53">
        <f>'4 Вед. структура'!P160</f>
        <v>0</v>
      </c>
      <c r="P132" s="53">
        <f>'4 Вед. структура'!Q160</f>
        <v>0</v>
      </c>
      <c r="Q132" s="53">
        <f>'4 Вед. структура'!R160</f>
        <v>0</v>
      </c>
      <c r="R132" s="53">
        <f>'4 Вед. структура'!S160</f>
        <v>0</v>
      </c>
      <c r="S132" s="53">
        <f>'4 Вед. структура'!T160</f>
        <v>0</v>
      </c>
    </row>
    <row r="133" spans="1:19" s="130" customFormat="1" ht="56.25" customHeight="1">
      <c r="A133" s="126" t="str">
        <f>'4 Вед. структура'!B161</f>
        <v>Подпрограмма "Благоустройство общественных территорий Магистральное сельское поселения Омского муниципального района Омской области"</v>
      </c>
      <c r="B133" s="126"/>
      <c r="C133" s="126"/>
      <c r="D133" s="126"/>
      <c r="E133" s="127" t="str">
        <f>'4 Вед. структура'!F161</f>
        <v>61</v>
      </c>
      <c r="F133" s="127" t="str">
        <f>'4 Вед. структура'!G161</f>
        <v>2</v>
      </c>
      <c r="G133" s="127"/>
      <c r="H133" s="127"/>
      <c r="I133" s="127"/>
      <c r="J133" s="127"/>
      <c r="K133" s="128"/>
      <c r="L133" s="129">
        <f>'4 Вед. структура'!M161</f>
        <v>0</v>
      </c>
      <c r="M133" s="129">
        <f>'4 Вед. структура'!N161</f>
        <v>0</v>
      </c>
      <c r="N133" s="129">
        <f>'4 Вед. структура'!O161</f>
        <v>50000</v>
      </c>
      <c r="O133" s="129">
        <f>'4 Вед. структура'!P161</f>
        <v>0</v>
      </c>
      <c r="P133" s="129">
        <f>'4 Вед. структура'!Q161</f>
        <v>0</v>
      </c>
      <c r="Q133" s="129">
        <f>'4 Вед. структура'!R161</f>
        <v>0</v>
      </c>
      <c r="R133" s="129">
        <f>'4 Вед. структура'!S161</f>
        <v>0</v>
      </c>
      <c r="S133" s="129">
        <f>'4 Вед. структура'!T161</f>
        <v>0</v>
      </c>
    </row>
    <row r="134" spans="1:19" ht="37.5" customHeight="1">
      <c r="A134" s="54" t="str">
        <f>'4 Вед. структура'!B162</f>
        <v xml:space="preserve">Формирование современной городской среды, в том числе благоустройство общественных территорий населенных пунктов Магистрального сельского поселения Омского муниципального района Омской области </v>
      </c>
      <c r="B134" s="50"/>
      <c r="C134" s="50"/>
      <c r="D134" s="50"/>
      <c r="E134" s="83" t="str">
        <f>'4 Вед. структура'!F162</f>
        <v>61</v>
      </c>
      <c r="F134" s="52" t="str">
        <f>'4 Вед. структура'!G162</f>
        <v>2</v>
      </c>
      <c r="G134" s="52" t="str">
        <f>'4 Вед. структура'!H162</f>
        <v>01</v>
      </c>
      <c r="H134" s="52"/>
      <c r="I134" s="52"/>
      <c r="J134" s="52"/>
      <c r="K134" s="51"/>
      <c r="L134" s="53">
        <f>'4 Вед. структура'!M162</f>
        <v>0</v>
      </c>
      <c r="M134" s="53">
        <f>'4 Вед. структура'!N162</f>
        <v>0</v>
      </c>
      <c r="N134" s="53">
        <f>'4 Вед. структура'!O162</f>
        <v>50000</v>
      </c>
      <c r="O134" s="53">
        <f>'4 Вед. структура'!P162</f>
        <v>0</v>
      </c>
      <c r="P134" s="53">
        <f>'4 Вед. структура'!Q162</f>
        <v>0</v>
      </c>
      <c r="Q134" s="53">
        <f>'4 Вед. структура'!R162</f>
        <v>0</v>
      </c>
      <c r="R134" s="53">
        <f>'4 Вед. структура'!S162</f>
        <v>0</v>
      </c>
      <c r="S134" s="53">
        <f>'4 Вед. структура'!T162</f>
        <v>0</v>
      </c>
    </row>
    <row r="135" spans="1:19" ht="56.25" customHeight="1">
      <c r="A135" s="54" t="str">
        <f>'4 Вед. структура'!B163</f>
        <v xml:space="preserve">Капитальный ремонт, ремонт и содержание автомобильных дорог общего пользования местного значения наиболее посещаемых общественных территорий </v>
      </c>
      <c r="B135" s="54"/>
      <c r="C135" s="54"/>
      <c r="D135" s="54"/>
      <c r="E135" s="83" t="str">
        <f>'4 Вед. структура'!F163</f>
        <v>61</v>
      </c>
      <c r="F135" s="52" t="str">
        <f>'4 Вед. структура'!G163</f>
        <v>2</v>
      </c>
      <c r="G135" s="52" t="str">
        <f>'4 Вед. структура'!H163</f>
        <v>01</v>
      </c>
      <c r="H135" s="52" t="str">
        <f>'4 Вед. структура'!I163</f>
        <v>2</v>
      </c>
      <c r="I135" s="52" t="str">
        <f>'4 Вед. структура'!J163</f>
        <v>001</v>
      </c>
      <c r="J135" s="52" t="str">
        <f>'4 Вед. структура'!K163</f>
        <v>0</v>
      </c>
      <c r="K135" s="51"/>
      <c r="L135" s="53">
        <f>'4 Вед. структура'!M163</f>
        <v>0</v>
      </c>
      <c r="M135" s="53">
        <f>'4 Вед. структура'!N163</f>
        <v>0</v>
      </c>
      <c r="N135" s="53">
        <f>'4 Вед. структура'!O163</f>
        <v>0</v>
      </c>
      <c r="O135" s="53">
        <f>'4 Вед. структура'!P163</f>
        <v>0</v>
      </c>
      <c r="P135" s="53">
        <f>'4 Вед. структура'!Q163</f>
        <v>0</v>
      </c>
      <c r="Q135" s="53">
        <f>'4 Вед. структура'!R163</f>
        <v>0</v>
      </c>
      <c r="R135" s="53">
        <f>'4 Вед. структура'!S163</f>
        <v>0</v>
      </c>
      <c r="S135" s="53">
        <f>'4 Вед. структура'!T163</f>
        <v>0</v>
      </c>
    </row>
    <row r="136" spans="1:19" ht="56.25">
      <c r="A136" s="54" t="str">
        <f>'4 Вед. структура'!B164</f>
        <v>Прочая закупка товаров, работ и услуг для обеспечения государственных (муниципальных) нужд</v>
      </c>
      <c r="B136" s="54"/>
      <c r="C136" s="54"/>
      <c r="D136" s="54"/>
      <c r="E136" s="83" t="str">
        <f>'4 Вед. структура'!F164</f>
        <v>61</v>
      </c>
      <c r="F136" s="52" t="str">
        <f>'4 Вед. структура'!G164</f>
        <v>2</v>
      </c>
      <c r="G136" s="52" t="str">
        <f>'4 Вед. структура'!H164</f>
        <v>01</v>
      </c>
      <c r="H136" s="52" t="str">
        <f>'4 Вед. структура'!I164</f>
        <v>2</v>
      </c>
      <c r="I136" s="52" t="str">
        <f>'4 Вед. структура'!J164</f>
        <v>001</v>
      </c>
      <c r="J136" s="52" t="str">
        <f>'4 Вед. структура'!K164</f>
        <v>0</v>
      </c>
      <c r="K136" s="51">
        <f>'4 Вед. структура'!L164</f>
        <v>200</v>
      </c>
      <c r="L136" s="53">
        <f>'4 Вед. структура'!M164</f>
        <v>0</v>
      </c>
      <c r="M136" s="53">
        <f>'4 Вед. структура'!N164</f>
        <v>0</v>
      </c>
      <c r="N136" s="53">
        <f>'4 Вед. структура'!O164</f>
        <v>0</v>
      </c>
      <c r="O136" s="53">
        <f>'4 Вед. структура'!P164</f>
        <v>0</v>
      </c>
      <c r="P136" s="53">
        <f>'4 Вед. структура'!Q164</f>
        <v>0</v>
      </c>
      <c r="Q136" s="53">
        <f>'4 Вед. структура'!R164</f>
        <v>0</v>
      </c>
      <c r="R136" s="53">
        <f>'4 Вед. структура'!S164</f>
        <v>0</v>
      </c>
      <c r="S136" s="53">
        <f>'4 Вед. структура'!T164</f>
        <v>0</v>
      </c>
    </row>
    <row r="137" spans="1:19" ht="37.5">
      <c r="A137" s="54" t="str">
        <f>'4 Вед. структура'!B165</f>
        <v>Закупка товаров, работ и услуг для обеспечения государственных (муниципальных) нужд</v>
      </c>
      <c r="B137" s="56"/>
      <c r="C137" s="56"/>
      <c r="D137" s="56"/>
      <c r="E137" s="83" t="str">
        <f>'4 Вед. структура'!F165</f>
        <v>61</v>
      </c>
      <c r="F137" s="52" t="str">
        <f>'4 Вед. структура'!G165</f>
        <v>2</v>
      </c>
      <c r="G137" s="52" t="str">
        <f>'4 Вед. структура'!H165</f>
        <v>01</v>
      </c>
      <c r="H137" s="52" t="str">
        <f>'4 Вед. структура'!I165</f>
        <v>2</v>
      </c>
      <c r="I137" s="52" t="str">
        <f>'4 Вед. структура'!J165</f>
        <v>001</v>
      </c>
      <c r="J137" s="52" t="str">
        <f>'4 Вед. структура'!K165</f>
        <v>0</v>
      </c>
      <c r="K137" s="51">
        <f>'4 Вед. структура'!L165</f>
        <v>240</v>
      </c>
      <c r="L137" s="53">
        <f>'4 Вед. структура'!M165</f>
        <v>0</v>
      </c>
      <c r="M137" s="53">
        <f>'4 Вед. структура'!N165</f>
        <v>0</v>
      </c>
      <c r="N137" s="53">
        <f>'4 Вед. структура'!O165</f>
        <v>0</v>
      </c>
      <c r="O137" s="53">
        <f>'4 Вед. структура'!P165</f>
        <v>0</v>
      </c>
      <c r="P137" s="53">
        <f>'4 Вед. структура'!Q165</f>
        <v>0</v>
      </c>
      <c r="Q137" s="53">
        <f>'4 Вед. структура'!R165</f>
        <v>0</v>
      </c>
      <c r="R137" s="53">
        <f>'4 Вед. структура'!S165</f>
        <v>0</v>
      </c>
      <c r="S137" s="53">
        <f>'4 Вед. структура'!T165</f>
        <v>0</v>
      </c>
    </row>
    <row r="138" spans="1:19" ht="18.75">
      <c r="A138" s="54" t="str">
        <f>'4 Вед. структура'!B166</f>
        <v>Благоустройство общественных территорий</v>
      </c>
      <c r="B138" s="50"/>
      <c r="C138" s="50"/>
      <c r="D138" s="50"/>
      <c r="E138" s="83" t="str">
        <f>'4 Вед. структура'!F166</f>
        <v>61</v>
      </c>
      <c r="F138" s="52" t="str">
        <f>'4 Вед. структура'!G166</f>
        <v>2</v>
      </c>
      <c r="G138" s="52" t="str">
        <f>'4 Вед. структура'!H166</f>
        <v>01</v>
      </c>
      <c r="H138" s="52" t="str">
        <f>'4 Вед. структура'!I166</f>
        <v>2</v>
      </c>
      <c r="I138" s="52" t="str">
        <f>'4 Вед. структура'!J166</f>
        <v>002</v>
      </c>
      <c r="J138" s="52" t="str">
        <f>'4 Вед. структура'!K166</f>
        <v>0</v>
      </c>
      <c r="K138" s="51"/>
      <c r="L138" s="53"/>
      <c r="M138" s="53"/>
      <c r="N138" s="53">
        <f>'4 Вед. структура'!O166</f>
        <v>0</v>
      </c>
      <c r="O138" s="53">
        <f>'4 Вед. структура'!P166</f>
        <v>0</v>
      </c>
      <c r="P138" s="53">
        <f>'4 Вед. структура'!Q166</f>
        <v>0</v>
      </c>
      <c r="Q138" s="53">
        <f>'4 Вед. структура'!R166</f>
        <v>0</v>
      </c>
      <c r="R138" s="53">
        <f>'4 Вед. структура'!S166</f>
        <v>0</v>
      </c>
      <c r="S138" s="53">
        <f>'4 Вед. структура'!T166</f>
        <v>0</v>
      </c>
    </row>
    <row r="139" spans="1:19" ht="56.25">
      <c r="A139" s="54" t="str">
        <f>'4 Вед. структура'!B167</f>
        <v>Прочая закупка товаров, работ и услуг для обеспечения государственных (муниципальных) нужд</v>
      </c>
      <c r="B139" s="54"/>
      <c r="C139" s="54"/>
      <c r="D139" s="54"/>
      <c r="E139" s="83" t="str">
        <f>'4 Вед. структура'!F167</f>
        <v>61</v>
      </c>
      <c r="F139" s="52" t="str">
        <f>'4 Вед. структура'!G167</f>
        <v>2</v>
      </c>
      <c r="G139" s="52" t="str">
        <f>'4 Вед. структура'!H167</f>
        <v>01</v>
      </c>
      <c r="H139" s="52" t="str">
        <f>'4 Вед. структура'!I167</f>
        <v>2</v>
      </c>
      <c r="I139" s="52" t="str">
        <f>'4 Вед. структура'!J167</f>
        <v>002</v>
      </c>
      <c r="J139" s="52" t="str">
        <f>'4 Вед. структура'!K167</f>
        <v>0</v>
      </c>
      <c r="K139" s="51">
        <f>'4 Вед. структура'!L167</f>
        <v>200</v>
      </c>
      <c r="L139" s="53">
        <f>'4 Вед. структура'!M167</f>
        <v>0</v>
      </c>
      <c r="M139" s="53">
        <f>'4 Вед. структура'!N167</f>
        <v>0</v>
      </c>
      <c r="N139" s="53">
        <f>'4 Вед. структура'!O167</f>
        <v>0</v>
      </c>
      <c r="O139" s="53">
        <f>'4 Вед. структура'!P167</f>
        <v>0</v>
      </c>
      <c r="P139" s="53">
        <f>'4 Вед. структура'!Q167</f>
        <v>0</v>
      </c>
      <c r="Q139" s="53">
        <f>'4 Вед. структура'!R167</f>
        <v>0</v>
      </c>
      <c r="R139" s="53">
        <f>'4 Вед. структура'!S167</f>
        <v>0</v>
      </c>
      <c r="S139" s="53">
        <f>'4 Вед. структура'!T167</f>
        <v>0</v>
      </c>
    </row>
    <row r="140" spans="1:19" ht="37.5">
      <c r="A140" s="54" t="str">
        <f>'4 Вед. структура'!B168</f>
        <v>Закупка товаров, работ и услуг для обеспечения государственных (муниципальных) нужд</v>
      </c>
      <c r="B140" s="54"/>
      <c r="C140" s="54"/>
      <c r="D140" s="54"/>
      <c r="E140" s="83" t="str">
        <f>'4 Вед. структура'!F168</f>
        <v>61</v>
      </c>
      <c r="F140" s="52" t="str">
        <f>'4 Вед. структура'!G168</f>
        <v>2</v>
      </c>
      <c r="G140" s="52" t="str">
        <f>'4 Вед. структура'!H168</f>
        <v>01</v>
      </c>
      <c r="H140" s="52" t="str">
        <f>'4 Вед. структура'!I168</f>
        <v>2</v>
      </c>
      <c r="I140" s="52" t="str">
        <f>'4 Вед. структура'!J168</f>
        <v>002</v>
      </c>
      <c r="J140" s="52" t="str">
        <f>'4 Вед. структура'!K168</f>
        <v>0</v>
      </c>
      <c r="K140" s="51">
        <f>'4 Вед. структура'!L168</f>
        <v>240</v>
      </c>
      <c r="L140" s="51">
        <f>'4 Вед. структура'!M168</f>
        <v>0</v>
      </c>
      <c r="M140" s="51">
        <f>'4 Вед. структура'!N168</f>
        <v>0</v>
      </c>
      <c r="N140" s="51">
        <f>'4 Вед. структура'!O168</f>
        <v>0</v>
      </c>
      <c r="O140" s="51">
        <f>'4 Вед. структура'!P168</f>
        <v>0</v>
      </c>
      <c r="P140" s="51">
        <f>'4 Вед. структура'!Q168</f>
        <v>0</v>
      </c>
      <c r="Q140" s="51">
        <f>'4 Вед. структура'!R168</f>
        <v>0</v>
      </c>
      <c r="R140" s="51">
        <f>'4 Вед. структура'!S168</f>
        <v>0</v>
      </c>
      <c r="S140" s="51">
        <f>'4 Вед. структура'!T168</f>
        <v>0</v>
      </c>
    </row>
    <row r="141" spans="1:19" ht="18.75">
      <c r="A141" s="54" t="str">
        <f>'4 Вед. структура'!B169</f>
        <v>Обустройство мест массового отдыха</v>
      </c>
      <c r="B141" s="54"/>
      <c r="C141" s="54"/>
      <c r="D141" s="54"/>
      <c r="E141" s="83" t="str">
        <f>'4 Вед. структура'!F169</f>
        <v>61</v>
      </c>
      <c r="F141" s="52" t="str">
        <f>'4 Вед. структура'!G169</f>
        <v>2</v>
      </c>
      <c r="G141" s="52" t="str">
        <f>'4 Вед. структура'!H169</f>
        <v>01</v>
      </c>
      <c r="H141" s="52" t="str">
        <f>'4 Вед. структура'!I169</f>
        <v>2</v>
      </c>
      <c r="I141" s="52" t="str">
        <f>'4 Вед. структура'!J169</f>
        <v>003</v>
      </c>
      <c r="J141" s="52" t="str">
        <f>'4 Вед. структура'!K169</f>
        <v>0</v>
      </c>
      <c r="K141" s="51"/>
      <c r="L141" s="435"/>
      <c r="M141" s="435"/>
      <c r="N141" s="53">
        <f>'4 Вед. структура'!O169</f>
        <v>50000</v>
      </c>
      <c r="O141" s="53">
        <f>'4 Вед. структура'!P169</f>
        <v>0</v>
      </c>
      <c r="P141" s="53">
        <f>'4 Вед. структура'!Q169</f>
        <v>0</v>
      </c>
      <c r="Q141" s="53">
        <f>'4 Вед. структура'!R169</f>
        <v>0</v>
      </c>
      <c r="R141" s="53">
        <f>'4 Вед. структура'!S169</f>
        <v>0</v>
      </c>
      <c r="S141" s="53"/>
    </row>
    <row r="142" spans="1:19" ht="56.25">
      <c r="A142" s="54" t="str">
        <f>'4 Вед. структура'!B170</f>
        <v>Прочая закупка товаров, работ и услуг для обеспечения государственных (муниципальных) нужд</v>
      </c>
      <c r="B142" s="54"/>
      <c r="C142" s="54"/>
      <c r="D142" s="54"/>
      <c r="E142" s="83" t="str">
        <f>'4 Вед. структура'!F170</f>
        <v>61</v>
      </c>
      <c r="F142" s="52" t="str">
        <f>'4 Вед. структура'!G170</f>
        <v>2</v>
      </c>
      <c r="G142" s="52" t="str">
        <f>'4 Вед. структура'!H170</f>
        <v>01</v>
      </c>
      <c r="H142" s="52" t="str">
        <f>'4 Вед. структура'!I170</f>
        <v>2</v>
      </c>
      <c r="I142" s="52" t="str">
        <f>'4 Вед. структура'!J170</f>
        <v>003</v>
      </c>
      <c r="J142" s="52" t="str">
        <f>'4 Вед. структура'!K170</f>
        <v>0</v>
      </c>
      <c r="K142" s="51">
        <f>'4 Вед. структура'!L170</f>
        <v>200</v>
      </c>
      <c r="L142" s="435">
        <f>'4 Вед. структура'!M170</f>
        <v>0</v>
      </c>
      <c r="M142" s="435">
        <f>'4 Вед. структура'!N170</f>
        <v>0</v>
      </c>
      <c r="N142" s="53">
        <f>'4 Вед. структура'!O170</f>
        <v>50000</v>
      </c>
      <c r="O142" s="53">
        <f>'4 Вед. структура'!P170</f>
        <v>0</v>
      </c>
      <c r="P142" s="53">
        <f>'4 Вед. структура'!Q170</f>
        <v>0</v>
      </c>
      <c r="Q142" s="53">
        <f>'4 Вед. структура'!R170</f>
        <v>0</v>
      </c>
      <c r="R142" s="53">
        <f>'4 Вед. структура'!S170</f>
        <v>0</v>
      </c>
      <c r="S142" s="53">
        <f>'4 Вед. структура'!T170</f>
        <v>0</v>
      </c>
    </row>
    <row r="143" spans="1:19" ht="36" customHeight="1">
      <c r="A143" s="54" t="str">
        <f>'4 Вед. структура'!B171</f>
        <v>Закупка товаров, работ и услуг для обеспечения государственных (муниципальных) нужд</v>
      </c>
      <c r="B143" s="54"/>
      <c r="C143" s="54"/>
      <c r="D143" s="54"/>
      <c r="E143" s="83" t="str">
        <f>'4 Вед. структура'!F171</f>
        <v>61</v>
      </c>
      <c r="F143" s="52" t="str">
        <f>'4 Вед. структура'!G171</f>
        <v>2</v>
      </c>
      <c r="G143" s="52" t="str">
        <f>'4 Вед. структура'!H171</f>
        <v>01</v>
      </c>
      <c r="H143" s="52" t="str">
        <f>'4 Вед. структура'!I171</f>
        <v>2</v>
      </c>
      <c r="I143" s="52" t="str">
        <f>'4 Вед. структура'!J171</f>
        <v>003</v>
      </c>
      <c r="J143" s="52" t="str">
        <f>'4 Вед. структура'!K171</f>
        <v>0</v>
      </c>
      <c r="K143" s="51">
        <f>'4 Вед. структура'!L171</f>
        <v>240</v>
      </c>
      <c r="L143" s="435">
        <f>'4 Вед. структура'!M171</f>
        <v>0</v>
      </c>
      <c r="M143" s="435">
        <f>'4 Вед. структура'!N171</f>
        <v>0</v>
      </c>
      <c r="N143" s="53">
        <f>'4 Вед. структура'!O171</f>
        <v>50000</v>
      </c>
      <c r="O143" s="53">
        <f>'4 Вед. структура'!P171</f>
        <v>0</v>
      </c>
      <c r="P143" s="53">
        <f>'4 Вед. структура'!Q171</f>
        <v>0</v>
      </c>
      <c r="Q143" s="53">
        <f>'4 Вед. структура'!R171</f>
        <v>0</v>
      </c>
      <c r="R143" s="53">
        <f>'4 Вед. структура'!S171</f>
        <v>0</v>
      </c>
      <c r="S143" s="53">
        <f>'4 Вед. структура'!T171</f>
        <v>0</v>
      </c>
    </row>
    <row r="144" spans="1:19" s="87" customFormat="1" ht="18" hidden="1" customHeight="1">
      <c r="A144" s="160" t="s">
        <v>143</v>
      </c>
      <c r="B144" s="540"/>
      <c r="C144" s="540"/>
      <c r="D144" s="540"/>
      <c r="E144" s="86"/>
      <c r="F144" s="161"/>
      <c r="G144" s="161"/>
      <c r="H144" s="161"/>
      <c r="I144" s="161"/>
      <c r="J144" s="161"/>
      <c r="K144" s="162"/>
      <c r="L144" s="163" t="e">
        <f>L102+L67+L47+L37+L21+L118</f>
        <v>#REF!</v>
      </c>
      <c r="M144" s="163" t="e">
        <f>M102+M67+M47+M37+M21</f>
        <v>#REF!</v>
      </c>
      <c r="N144" s="163">
        <f>N21+N37+N47+N57+N67+N102+N133+N124</f>
        <v>11945645.140000001</v>
      </c>
      <c r="O144" s="163">
        <f t="shared" ref="O144:S144" si="50">O21+O37+O47+O57+O67+O102+O133+O124</f>
        <v>939143.46</v>
      </c>
      <c r="P144" s="163">
        <f t="shared" si="50"/>
        <v>11774908.176750001</v>
      </c>
      <c r="Q144" s="163">
        <f t="shared" si="50"/>
        <v>792973.57</v>
      </c>
      <c r="R144" s="163">
        <f t="shared" si="50"/>
        <v>11552389.046500001</v>
      </c>
      <c r="S144" s="163">
        <f t="shared" si="50"/>
        <v>800236.57</v>
      </c>
    </row>
    <row r="145" spans="1:19" s="169" customFormat="1" ht="15.75" hidden="1" customHeight="1">
      <c r="A145" s="164" t="s">
        <v>250</v>
      </c>
      <c r="B145" s="164"/>
      <c r="C145" s="164"/>
      <c r="D145" s="164"/>
      <c r="E145" s="165"/>
      <c r="F145" s="166"/>
      <c r="G145" s="166"/>
      <c r="H145" s="166"/>
      <c r="I145" s="166"/>
      <c r="J145" s="166"/>
      <c r="K145" s="167"/>
      <c r="L145" s="168">
        <v>0</v>
      </c>
      <c r="M145" s="168">
        <v>0</v>
      </c>
      <c r="N145" s="168">
        <f>'4 Вед. структура'!O204</f>
        <v>0</v>
      </c>
      <c r="O145" s="168">
        <v>0</v>
      </c>
      <c r="P145" s="168">
        <f>'4 Вед. структура'!Q204</f>
        <v>301920.72248076927</v>
      </c>
      <c r="Q145" s="168">
        <f>'4 Вед. структура'!R204</f>
        <v>0</v>
      </c>
      <c r="R145" s="168">
        <f>'4 Вед. структура'!S204</f>
        <v>608020.47613157902</v>
      </c>
      <c r="S145" s="168">
        <f>'4 Вед. структура'!T204</f>
        <v>0</v>
      </c>
    </row>
    <row r="146" spans="1:19" s="175" customFormat="1" ht="18.75">
      <c r="A146" s="170" t="s">
        <v>251</v>
      </c>
      <c r="B146" s="170"/>
      <c r="C146" s="170"/>
      <c r="D146" s="170"/>
      <c r="E146" s="171"/>
      <c r="F146" s="172"/>
      <c r="G146" s="172"/>
      <c r="H146" s="172"/>
      <c r="I146" s="172"/>
      <c r="J146" s="172"/>
      <c r="K146" s="173"/>
      <c r="L146" s="174" t="e">
        <f>L144+L145</f>
        <v>#REF!</v>
      </c>
      <c r="M146" s="174" t="e">
        <f t="shared" ref="M146:S146" si="51">M144+M145</f>
        <v>#REF!</v>
      </c>
      <c r="N146" s="174">
        <f t="shared" si="51"/>
        <v>11945645.140000001</v>
      </c>
      <c r="O146" s="174">
        <f t="shared" si="51"/>
        <v>939143.46</v>
      </c>
      <c r="P146" s="174">
        <f t="shared" si="51"/>
        <v>12076828.899230771</v>
      </c>
      <c r="Q146" s="174">
        <f t="shared" si="51"/>
        <v>792973.57</v>
      </c>
      <c r="R146" s="174">
        <f t="shared" si="51"/>
        <v>12160409.52263158</v>
      </c>
      <c r="S146" s="174">
        <f t="shared" si="51"/>
        <v>800236.57</v>
      </c>
    </row>
    <row r="147" spans="1:19" ht="22.5" customHeight="1">
      <c r="A147" s="60" t="s">
        <v>244</v>
      </c>
      <c r="L147" s="133" t="e">
        <f>L144-'4 Вед. структура'!M203</f>
        <v>#REF!</v>
      </c>
      <c r="M147" s="133" t="e">
        <f>M144-'4 Вед. структура'!N203</f>
        <v>#REF!</v>
      </c>
      <c r="N147" s="133">
        <f>N144-'4 Вед. структура'!O203</f>
        <v>0</v>
      </c>
      <c r="O147" s="133">
        <f>O144-'4 Вед. структура'!P203</f>
        <v>0</v>
      </c>
      <c r="P147" s="541">
        <f>P144-'4 Вед. структура'!Q203</f>
        <v>0</v>
      </c>
      <c r="Q147" s="133">
        <f>Q144-'4 Вед. структура'!R203</f>
        <v>0</v>
      </c>
      <c r="R147" s="541">
        <f>R144-'4 Вед. структура'!S203</f>
        <v>0</v>
      </c>
      <c r="S147" s="133">
        <f>S144-'4 Вед. структура'!T203</f>
        <v>0</v>
      </c>
    </row>
  </sheetData>
  <autoFilter ref="A20:S147"/>
  <mergeCells count="21">
    <mergeCell ref="A1:A7"/>
    <mergeCell ref="E18:J18"/>
    <mergeCell ref="A16:A18"/>
    <mergeCell ref="L16:M16"/>
    <mergeCell ref="E16:K17"/>
    <mergeCell ref="L17:M17"/>
    <mergeCell ref="E19:J19"/>
    <mergeCell ref="P16:Q16"/>
    <mergeCell ref="P17:Q17"/>
    <mergeCell ref="N1:O1"/>
    <mergeCell ref="N16:O16"/>
    <mergeCell ref="N17:O17"/>
    <mergeCell ref="L1:M1"/>
    <mergeCell ref="L2:M2"/>
    <mergeCell ref="R16:S16"/>
    <mergeCell ref="R17:S17"/>
    <mergeCell ref="A9:S9"/>
    <mergeCell ref="A10:S10"/>
    <mergeCell ref="A11:S11"/>
    <mergeCell ref="A12:S12"/>
    <mergeCell ref="A13:S13"/>
  </mergeCells>
  <phoneticPr fontId="11" type="noConversion"/>
  <pageMargins left="0.39370078740157483" right="0" top="0.59055118110236227" bottom="0.59055118110236227" header="0.51181102362204722" footer="0.51181102362204722"/>
  <pageSetup paperSize="9" scale="48" firstPageNumber="0" fitToHeight="17" orientation="landscape" r:id="rId1"/>
  <rowBreaks count="1" manualBreakCount="1">
    <brk id="93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showGridLines="0" zoomScale="70" zoomScaleNormal="70" zoomScaleSheetLayoutView="70" workbookViewId="0">
      <selection activeCell="N7" sqref="N7"/>
    </sheetView>
  </sheetViews>
  <sheetFormatPr defaultColWidth="9.28515625" defaultRowHeight="12.75"/>
  <cols>
    <col min="1" max="1" width="0.42578125" style="321" customWidth="1"/>
    <col min="2" max="2" width="5.5703125" style="321" customWidth="1"/>
    <col min="3" max="3" width="46.5703125" style="321" customWidth="1"/>
    <col min="4" max="4" width="11" style="321" customWidth="1"/>
    <col min="5" max="5" width="5.42578125" style="321" customWidth="1"/>
    <col min="6" max="6" width="9.42578125" style="321" customWidth="1"/>
    <col min="7" max="7" width="13" style="321" hidden="1" customWidth="1"/>
    <col min="8" max="8" width="27.7109375" style="321" hidden="1" customWidth="1"/>
    <col min="9" max="14" width="18.7109375" style="321" customWidth="1"/>
    <col min="15" max="100" width="9.140625" style="321" customWidth="1"/>
    <col min="101" max="16384" width="9.28515625" style="321"/>
  </cols>
  <sheetData>
    <row r="1" spans="1:14" ht="18.75" customHeight="1">
      <c r="A1" s="345"/>
      <c r="B1" s="345"/>
      <c r="C1" s="345"/>
      <c r="D1" s="345"/>
      <c r="E1" s="348"/>
      <c r="F1" s="348"/>
      <c r="G1" s="348"/>
      <c r="H1" s="346"/>
      <c r="I1" s="346"/>
      <c r="J1" s="346"/>
      <c r="K1" s="346"/>
      <c r="M1" s="346"/>
      <c r="N1" s="225" t="s">
        <v>58</v>
      </c>
    </row>
    <row r="2" spans="1:14" ht="18.75" customHeight="1">
      <c r="A2" s="345"/>
      <c r="B2" s="345"/>
      <c r="C2" s="345"/>
      <c r="D2" s="345"/>
      <c r="E2" s="348"/>
      <c r="F2" s="348"/>
      <c r="G2" s="348"/>
      <c r="H2" s="346"/>
      <c r="I2" s="346"/>
      <c r="J2" s="346"/>
      <c r="K2" s="346"/>
      <c r="M2" s="322"/>
      <c r="N2" s="225" t="s">
        <v>35</v>
      </c>
    </row>
    <row r="3" spans="1:14" ht="18.75" customHeight="1">
      <c r="A3" s="345"/>
      <c r="B3" s="345"/>
      <c r="C3" s="345"/>
      <c r="D3" s="345"/>
      <c r="E3" s="348"/>
      <c r="F3" s="348"/>
      <c r="G3" s="348"/>
      <c r="H3" s="346"/>
      <c r="I3" s="346"/>
      <c r="J3" s="346"/>
      <c r="K3" s="346"/>
      <c r="M3" s="322"/>
      <c r="N3" s="225" t="s">
        <v>36</v>
      </c>
    </row>
    <row r="4" spans="1:14" ht="18.75" customHeight="1">
      <c r="A4" s="345"/>
      <c r="B4" s="345"/>
      <c r="C4" s="345"/>
      <c r="D4" s="345"/>
      <c r="E4" s="348"/>
      <c r="F4" s="348"/>
      <c r="G4" s="348"/>
      <c r="H4" s="345"/>
      <c r="I4" s="345"/>
      <c r="J4" s="345"/>
      <c r="K4" s="345"/>
      <c r="M4" s="322"/>
      <c r="N4" s="225" t="s">
        <v>281</v>
      </c>
    </row>
    <row r="5" spans="1:14" ht="18.75" customHeight="1">
      <c r="A5" s="345"/>
      <c r="B5" s="345"/>
      <c r="C5" s="345"/>
      <c r="D5" s="345"/>
      <c r="E5" s="348"/>
      <c r="F5" s="348"/>
      <c r="G5" s="348"/>
      <c r="H5" s="345"/>
      <c r="I5" s="345"/>
      <c r="J5" s="345"/>
      <c r="K5" s="345"/>
      <c r="M5" s="322"/>
      <c r="N5" s="225" t="s">
        <v>264</v>
      </c>
    </row>
    <row r="6" spans="1:14" ht="18.75" customHeight="1">
      <c r="A6" s="345"/>
      <c r="B6" s="345"/>
      <c r="C6" s="345"/>
      <c r="D6" s="345"/>
      <c r="E6" s="348"/>
      <c r="F6" s="348"/>
      <c r="G6" s="348"/>
      <c r="H6" s="345"/>
      <c r="I6" s="345"/>
      <c r="J6" s="345"/>
      <c r="K6" s="345"/>
      <c r="M6" s="322"/>
      <c r="N6" s="225" t="s">
        <v>379</v>
      </c>
    </row>
    <row r="7" spans="1:14" ht="18.75" customHeight="1">
      <c r="A7" s="345"/>
      <c r="B7" s="345"/>
      <c r="C7" s="345"/>
      <c r="D7" s="345"/>
      <c r="E7" s="348"/>
      <c r="F7" s="348"/>
      <c r="G7" s="348"/>
      <c r="H7" s="345"/>
      <c r="I7" s="345"/>
      <c r="J7" s="345"/>
      <c r="K7" s="345"/>
      <c r="M7" s="322"/>
      <c r="N7" s="317" t="s">
        <v>402</v>
      </c>
    </row>
    <row r="8" spans="1:14" ht="18.75" customHeight="1">
      <c r="A8" s="345"/>
      <c r="B8" s="345"/>
      <c r="C8" s="345"/>
      <c r="D8" s="345"/>
      <c r="E8" s="348"/>
      <c r="F8" s="348"/>
      <c r="G8" s="348"/>
      <c r="H8" s="345"/>
      <c r="I8" s="345"/>
      <c r="J8" s="345"/>
      <c r="K8" s="345"/>
      <c r="L8" s="348"/>
      <c r="M8" s="322"/>
    </row>
    <row r="9" spans="1:14" ht="18.75" customHeight="1">
      <c r="A9" s="345"/>
      <c r="B9" s="345"/>
      <c r="C9" s="345"/>
      <c r="D9" s="345"/>
      <c r="E9" s="348"/>
      <c r="F9" s="348"/>
      <c r="G9" s="348"/>
      <c r="H9" s="345"/>
      <c r="I9" s="345"/>
      <c r="J9" s="345"/>
      <c r="K9" s="345"/>
      <c r="L9" s="348"/>
      <c r="M9" s="322"/>
    </row>
    <row r="10" spans="1:14" ht="42" customHeight="1">
      <c r="A10" s="347"/>
      <c r="B10" s="623" t="s">
        <v>364</v>
      </c>
      <c r="C10" s="623"/>
      <c r="D10" s="623"/>
      <c r="E10" s="623"/>
      <c r="F10" s="623"/>
      <c r="G10" s="623"/>
      <c r="H10" s="623"/>
      <c r="I10" s="623"/>
      <c r="J10" s="623"/>
      <c r="K10" s="623"/>
      <c r="L10" s="623"/>
      <c r="M10" s="623"/>
      <c r="N10" s="623"/>
    </row>
    <row r="11" spans="1:14" ht="18.75" customHeight="1" thickBot="1">
      <c r="A11" s="345"/>
      <c r="B11" s="345"/>
      <c r="C11" s="345"/>
      <c r="D11" s="345"/>
      <c r="E11" s="345"/>
      <c r="F11" s="345"/>
      <c r="G11" s="345"/>
      <c r="H11" s="346"/>
      <c r="I11" s="346"/>
      <c r="J11" s="346"/>
      <c r="K11" s="346"/>
      <c r="L11" s="346"/>
      <c r="M11" s="322"/>
    </row>
    <row r="12" spans="1:14" ht="49.5" customHeight="1" thickBot="1">
      <c r="A12" s="345"/>
      <c r="B12" s="624" t="s">
        <v>44</v>
      </c>
      <c r="C12" s="624" t="s">
        <v>334</v>
      </c>
      <c r="D12" s="628" t="s">
        <v>333</v>
      </c>
      <c r="E12" s="628"/>
      <c r="F12" s="624"/>
      <c r="H12" s="449"/>
      <c r="I12" s="620" t="s">
        <v>113</v>
      </c>
      <c r="J12" s="621"/>
      <c r="K12" s="621"/>
      <c r="L12" s="621"/>
      <c r="M12" s="621"/>
      <c r="N12" s="622"/>
    </row>
    <row r="13" spans="1:14" ht="49.5" customHeight="1">
      <c r="A13" s="345"/>
      <c r="B13" s="624"/>
      <c r="C13" s="624"/>
      <c r="D13" s="628"/>
      <c r="E13" s="628"/>
      <c r="F13" s="628"/>
      <c r="G13" s="627" t="s">
        <v>45</v>
      </c>
      <c r="H13" s="619"/>
      <c r="I13" s="619" t="s">
        <v>240</v>
      </c>
      <c r="J13" s="619"/>
      <c r="K13" s="619" t="s">
        <v>241</v>
      </c>
      <c r="L13" s="619"/>
      <c r="M13" s="619" t="s">
        <v>363</v>
      </c>
      <c r="N13" s="619"/>
    </row>
    <row r="14" spans="1:14" ht="144.75" customHeight="1">
      <c r="A14" s="340"/>
      <c r="B14" s="625"/>
      <c r="C14" s="626"/>
      <c r="D14" s="344" t="s">
        <v>332</v>
      </c>
      <c r="E14" s="343" t="s">
        <v>331</v>
      </c>
      <c r="F14" s="343" t="s">
        <v>330</v>
      </c>
      <c r="G14" s="342" t="s">
        <v>116</v>
      </c>
      <c r="H14" s="342" t="s">
        <v>117</v>
      </c>
      <c r="I14" s="342" t="s">
        <v>116</v>
      </c>
      <c r="J14" s="342" t="s">
        <v>117</v>
      </c>
      <c r="K14" s="342" t="s">
        <v>116</v>
      </c>
      <c r="L14" s="342" t="s">
        <v>117</v>
      </c>
      <c r="M14" s="448" t="s">
        <v>116</v>
      </c>
      <c r="N14" s="448" t="s">
        <v>117</v>
      </c>
    </row>
    <row r="15" spans="1:14" ht="18.75" customHeight="1">
      <c r="A15" s="340"/>
      <c r="B15" s="341">
        <v>1</v>
      </c>
      <c r="C15" s="341">
        <v>2</v>
      </c>
      <c r="D15" s="341">
        <v>3</v>
      </c>
      <c r="E15" s="341">
        <v>4</v>
      </c>
      <c r="F15" s="341">
        <v>5</v>
      </c>
      <c r="G15" s="341">
        <v>6</v>
      </c>
      <c r="H15" s="341">
        <v>7</v>
      </c>
      <c r="I15" s="341">
        <v>8</v>
      </c>
      <c r="J15" s="341">
        <v>9</v>
      </c>
      <c r="K15" s="341">
        <v>10</v>
      </c>
      <c r="L15" s="341">
        <v>11</v>
      </c>
      <c r="M15" s="447">
        <v>10</v>
      </c>
      <c r="N15" s="447">
        <v>11</v>
      </c>
    </row>
    <row r="16" spans="1:14" ht="18.75">
      <c r="A16" s="340"/>
      <c r="B16" s="339"/>
      <c r="C16" s="338" t="s">
        <v>329</v>
      </c>
      <c r="D16" s="337"/>
      <c r="E16" s="336"/>
      <c r="F16" s="336"/>
      <c r="G16" s="335">
        <f>G17</f>
        <v>395000</v>
      </c>
      <c r="H16" s="335">
        <f t="shared" ref="H16:N16" si="0">H17</f>
        <v>0</v>
      </c>
      <c r="I16" s="335">
        <f t="shared" si="0"/>
        <v>604900</v>
      </c>
      <c r="J16" s="335">
        <f t="shared" si="0"/>
        <v>0</v>
      </c>
      <c r="K16" s="349">
        <f>K17</f>
        <v>400000</v>
      </c>
      <c r="L16" s="351">
        <f t="shared" si="0"/>
        <v>0</v>
      </c>
      <c r="M16" s="349">
        <f>M17</f>
        <v>500000</v>
      </c>
      <c r="N16" s="351">
        <f t="shared" si="0"/>
        <v>0</v>
      </c>
    </row>
    <row r="17" spans="1:14" ht="18.75">
      <c r="A17" s="322"/>
      <c r="B17" s="333"/>
      <c r="C17" s="333" t="s">
        <v>328</v>
      </c>
      <c r="D17" s="333"/>
      <c r="E17" s="333"/>
      <c r="F17" s="333"/>
      <c r="G17" s="334">
        <f>G19</f>
        <v>395000</v>
      </c>
      <c r="H17" s="334">
        <f t="shared" ref="H17:L17" si="1">H19</f>
        <v>0</v>
      </c>
      <c r="I17" s="334">
        <f t="shared" si="1"/>
        <v>604900</v>
      </c>
      <c r="J17" s="334">
        <f t="shared" si="1"/>
        <v>0</v>
      </c>
      <c r="K17" s="350">
        <f>K19</f>
        <v>400000</v>
      </c>
      <c r="L17" s="331">
        <f t="shared" si="1"/>
        <v>0</v>
      </c>
      <c r="M17" s="350">
        <f>M19</f>
        <v>500000</v>
      </c>
      <c r="N17" s="331">
        <f t="shared" ref="N17" si="2">N19</f>
        <v>0</v>
      </c>
    </row>
    <row r="18" spans="1:14" ht="18.75">
      <c r="A18" s="322"/>
      <c r="B18" s="333"/>
      <c r="C18" s="333" t="s">
        <v>327</v>
      </c>
      <c r="D18" s="333"/>
      <c r="E18" s="333"/>
      <c r="F18" s="333"/>
      <c r="G18" s="332"/>
      <c r="H18" s="332"/>
      <c r="I18" s="332"/>
      <c r="J18" s="332"/>
      <c r="K18" s="332"/>
      <c r="L18" s="332"/>
      <c r="M18" s="332"/>
      <c r="N18" s="332"/>
    </row>
    <row r="19" spans="1:14" ht="75">
      <c r="A19" s="330"/>
      <c r="B19" s="326">
        <v>1</v>
      </c>
      <c r="C19" s="329" t="s">
        <v>34</v>
      </c>
      <c r="D19" s="325">
        <v>611</v>
      </c>
      <c r="E19" s="328"/>
      <c r="F19" s="328"/>
      <c r="G19" s="327">
        <f>G20</f>
        <v>395000</v>
      </c>
      <c r="H19" s="327"/>
      <c r="I19" s="327">
        <f>I20+I22</f>
        <v>604900</v>
      </c>
      <c r="J19" s="327">
        <f t="shared" ref="J19:N19" si="3">J20+J22</f>
        <v>0</v>
      </c>
      <c r="K19" s="327">
        <f t="shared" si="3"/>
        <v>400000</v>
      </c>
      <c r="L19" s="327">
        <f t="shared" si="3"/>
        <v>0</v>
      </c>
      <c r="M19" s="327">
        <f t="shared" si="3"/>
        <v>500000</v>
      </c>
      <c r="N19" s="324">
        <f t="shared" si="3"/>
        <v>0</v>
      </c>
    </row>
    <row r="20" spans="1:14" ht="37.5">
      <c r="A20" s="330"/>
      <c r="B20" s="326"/>
      <c r="C20" s="329" t="s">
        <v>131</v>
      </c>
      <c r="D20" s="325">
        <v>611</v>
      </c>
      <c r="E20" s="328">
        <v>4</v>
      </c>
      <c r="F20" s="328">
        <v>9</v>
      </c>
      <c r="G20" s="327">
        <f>G21</f>
        <v>395000</v>
      </c>
      <c r="H20" s="327"/>
      <c r="I20" s="327">
        <f t="shared" ref="I20:N22" si="4">I21</f>
        <v>304900</v>
      </c>
      <c r="J20" s="327">
        <f t="shared" si="4"/>
        <v>0</v>
      </c>
      <c r="K20" s="327">
        <f t="shared" si="4"/>
        <v>0</v>
      </c>
      <c r="L20" s="327">
        <f t="shared" si="4"/>
        <v>0</v>
      </c>
      <c r="M20" s="327">
        <f t="shared" si="4"/>
        <v>0</v>
      </c>
      <c r="N20" s="324">
        <f t="shared" si="4"/>
        <v>0</v>
      </c>
    </row>
    <row r="21" spans="1:14" ht="153.75" customHeight="1">
      <c r="A21" s="330"/>
      <c r="B21" s="326" t="s">
        <v>326</v>
      </c>
      <c r="C21" s="329" t="s">
        <v>336</v>
      </c>
      <c r="D21" s="325">
        <v>611</v>
      </c>
      <c r="E21" s="328">
        <v>4</v>
      </c>
      <c r="F21" s="328">
        <v>9</v>
      </c>
      <c r="G21" s="327">
        <v>395000</v>
      </c>
      <c r="H21" s="327"/>
      <c r="I21" s="327">
        <f>'4 Вед. структура'!O121</f>
        <v>304900</v>
      </c>
      <c r="J21" s="327"/>
      <c r="K21" s="327">
        <v>0</v>
      </c>
      <c r="L21" s="324"/>
      <c r="M21" s="327">
        <v>0</v>
      </c>
      <c r="N21" s="324"/>
    </row>
    <row r="22" spans="1:14" ht="37.5">
      <c r="A22" s="330"/>
      <c r="B22" s="326"/>
      <c r="C22" s="329" t="s">
        <v>124</v>
      </c>
      <c r="D22" s="325">
        <v>611</v>
      </c>
      <c r="E22" s="328">
        <v>1</v>
      </c>
      <c r="F22" s="328">
        <v>13</v>
      </c>
      <c r="G22" s="327">
        <f>G23</f>
        <v>395000</v>
      </c>
      <c r="H22" s="327"/>
      <c r="I22" s="327">
        <f t="shared" si="4"/>
        <v>300000</v>
      </c>
      <c r="J22" s="327"/>
      <c r="K22" s="327">
        <f t="shared" si="4"/>
        <v>400000</v>
      </c>
      <c r="L22" s="327"/>
      <c r="M22" s="327">
        <f t="shared" si="4"/>
        <v>500000</v>
      </c>
      <c r="N22" s="324"/>
    </row>
    <row r="23" spans="1:14" ht="153.75" customHeight="1">
      <c r="A23" s="330"/>
      <c r="B23" s="326" t="s">
        <v>326</v>
      </c>
      <c r="C23" s="329" t="s">
        <v>398</v>
      </c>
      <c r="D23" s="325">
        <v>611</v>
      </c>
      <c r="E23" s="328">
        <v>1</v>
      </c>
      <c r="F23" s="328">
        <v>13</v>
      </c>
      <c r="G23" s="327">
        <v>395000</v>
      </c>
      <c r="H23" s="327"/>
      <c r="I23" s="327">
        <v>300000</v>
      </c>
      <c r="J23" s="327"/>
      <c r="K23" s="327">
        <v>400000</v>
      </c>
      <c r="L23" s="324">
        <v>0</v>
      </c>
      <c r="M23" s="327">
        <v>500000</v>
      </c>
      <c r="N23" s="324"/>
    </row>
    <row r="24" spans="1:14">
      <c r="A24" s="322"/>
      <c r="B24" s="322"/>
      <c r="C24" s="322"/>
      <c r="D24" s="322"/>
      <c r="E24" s="322"/>
      <c r="F24" s="322"/>
      <c r="G24" s="322"/>
      <c r="H24" s="323"/>
      <c r="I24" s="323"/>
      <c r="J24" s="323"/>
      <c r="K24" s="323"/>
      <c r="L24" s="322"/>
      <c r="M24" s="322"/>
    </row>
    <row r="25" spans="1:14">
      <c r="A25" s="322"/>
      <c r="B25" s="322"/>
      <c r="C25" s="322"/>
      <c r="D25" s="322"/>
      <c r="E25" s="322"/>
      <c r="F25" s="322"/>
      <c r="G25" s="322"/>
      <c r="H25" s="323"/>
      <c r="I25" s="323"/>
      <c r="J25" s="323"/>
      <c r="K25" s="323"/>
      <c r="L25" s="322"/>
      <c r="M25" s="322"/>
    </row>
    <row r="26" spans="1:14">
      <c r="A26" s="322"/>
      <c r="B26" s="322"/>
      <c r="C26" s="322"/>
      <c r="D26" s="322"/>
      <c r="E26" s="322"/>
      <c r="F26" s="322"/>
      <c r="G26" s="322"/>
      <c r="H26" s="323"/>
      <c r="I26" s="323"/>
      <c r="J26" s="323"/>
      <c r="K26" s="323"/>
      <c r="L26" s="322"/>
      <c r="M26" s="322"/>
    </row>
    <row r="27" spans="1:14">
      <c r="A27" s="322"/>
      <c r="B27" s="322"/>
      <c r="C27" s="322"/>
      <c r="D27" s="322"/>
      <c r="E27" s="322"/>
      <c r="F27" s="322"/>
      <c r="G27" s="322"/>
      <c r="H27" s="323"/>
      <c r="I27" s="323"/>
      <c r="J27" s="323"/>
      <c r="K27" s="323"/>
      <c r="L27" s="322"/>
      <c r="M27" s="322"/>
    </row>
    <row r="28" spans="1:14">
      <c r="A28" s="322"/>
      <c r="B28" s="322"/>
      <c r="C28" s="322"/>
      <c r="D28" s="322"/>
      <c r="E28" s="322"/>
      <c r="F28" s="322"/>
      <c r="G28" s="322"/>
      <c r="H28" s="323"/>
      <c r="I28" s="323"/>
      <c r="J28" s="323"/>
      <c r="K28" s="323"/>
      <c r="L28" s="322"/>
      <c r="M28" s="322"/>
    </row>
    <row r="29" spans="1:14">
      <c r="A29" s="322"/>
      <c r="B29" s="322"/>
      <c r="C29" s="322"/>
      <c r="D29" s="322"/>
      <c r="E29" s="322"/>
      <c r="F29" s="322"/>
      <c r="G29" s="322"/>
      <c r="H29" s="323"/>
      <c r="I29" s="323"/>
      <c r="J29" s="323"/>
      <c r="K29" s="323"/>
      <c r="L29" s="322"/>
      <c r="M29" s="322"/>
    </row>
    <row r="30" spans="1:14">
      <c r="A30" s="322"/>
      <c r="B30" s="322"/>
      <c r="C30" s="322"/>
      <c r="D30" s="322"/>
      <c r="E30" s="322"/>
      <c r="F30" s="322"/>
      <c r="G30" s="322"/>
      <c r="H30" s="323"/>
      <c r="I30" s="323"/>
      <c r="J30" s="323"/>
      <c r="K30" s="323"/>
      <c r="L30" s="322"/>
      <c r="M30" s="322"/>
    </row>
    <row r="31" spans="1:14" ht="12.75" customHeight="1">
      <c r="A31" s="322"/>
      <c r="B31" s="322"/>
      <c r="C31" s="322"/>
      <c r="D31" s="322"/>
      <c r="E31" s="322"/>
      <c r="F31" s="322"/>
      <c r="G31" s="322"/>
      <c r="H31" s="323"/>
      <c r="I31" s="323"/>
      <c r="J31" s="323"/>
      <c r="K31" s="323"/>
      <c r="L31" s="322"/>
      <c r="M31" s="322"/>
    </row>
    <row r="32" spans="1:14" ht="12.75" customHeight="1">
      <c r="A32" s="322"/>
      <c r="B32" s="322"/>
      <c r="C32" s="322"/>
      <c r="D32" s="322"/>
      <c r="E32" s="322"/>
      <c r="F32" s="322"/>
      <c r="G32" s="322"/>
      <c r="H32" s="323"/>
      <c r="I32" s="323"/>
      <c r="J32" s="323"/>
      <c r="K32" s="323"/>
      <c r="L32" s="322"/>
      <c r="M32" s="322"/>
    </row>
    <row r="33" spans="1:13" ht="12.75" customHeight="1">
      <c r="A33" s="322"/>
      <c r="B33" s="322"/>
      <c r="C33" s="322"/>
      <c r="D33" s="322"/>
      <c r="E33" s="322"/>
      <c r="F33" s="322"/>
      <c r="G33" s="322"/>
      <c r="H33" s="323"/>
      <c r="I33" s="323"/>
      <c r="J33" s="323"/>
      <c r="K33" s="323"/>
      <c r="L33" s="322"/>
      <c r="M33" s="322"/>
    </row>
    <row r="34" spans="1:13" ht="12.75" customHeight="1">
      <c r="A34" s="322"/>
      <c r="B34" s="322"/>
      <c r="C34" s="322"/>
      <c r="D34" s="322"/>
      <c r="E34" s="322"/>
      <c r="F34" s="322"/>
      <c r="G34" s="322"/>
      <c r="H34" s="323"/>
      <c r="I34" s="323"/>
      <c r="J34" s="323"/>
      <c r="K34" s="323"/>
      <c r="L34" s="322"/>
      <c r="M34" s="322"/>
    </row>
    <row r="35" spans="1:13" ht="12.75" customHeight="1">
      <c r="A35" s="322"/>
      <c r="B35" s="322"/>
      <c r="C35" s="322"/>
      <c r="D35" s="322"/>
      <c r="E35" s="322"/>
      <c r="F35" s="322"/>
      <c r="G35" s="322"/>
      <c r="H35" s="323"/>
      <c r="I35" s="323"/>
      <c r="J35" s="323"/>
      <c r="K35" s="323"/>
      <c r="L35" s="322"/>
      <c r="M35" s="322"/>
    </row>
    <row r="36" spans="1:13" ht="12.75" customHeight="1">
      <c r="A36" s="322"/>
      <c r="B36" s="322"/>
      <c r="C36" s="322"/>
      <c r="D36" s="322"/>
      <c r="E36" s="322"/>
      <c r="F36" s="322"/>
      <c r="G36" s="322"/>
      <c r="H36" s="323"/>
      <c r="I36" s="323"/>
      <c r="J36" s="323"/>
      <c r="K36" s="323"/>
      <c r="L36" s="322"/>
      <c r="M36" s="322"/>
    </row>
    <row r="37" spans="1:13" ht="12.75" customHeight="1">
      <c r="A37" s="322"/>
      <c r="B37" s="322"/>
      <c r="C37" s="322"/>
      <c r="D37" s="322"/>
      <c r="E37" s="322"/>
      <c r="F37" s="322"/>
      <c r="G37" s="322"/>
      <c r="H37" s="323"/>
      <c r="I37" s="323"/>
      <c r="J37" s="323"/>
      <c r="K37" s="323"/>
      <c r="L37" s="322"/>
      <c r="M37" s="322"/>
    </row>
    <row r="38" spans="1:13" ht="12.75" customHeight="1">
      <c r="A38" s="322"/>
      <c r="B38" s="322"/>
      <c r="C38" s="322"/>
      <c r="D38" s="322"/>
      <c r="E38" s="322"/>
      <c r="F38" s="322"/>
      <c r="G38" s="322"/>
      <c r="H38" s="323"/>
      <c r="I38" s="323"/>
      <c r="J38" s="323"/>
      <c r="K38" s="323"/>
      <c r="L38" s="322"/>
      <c r="M38" s="322"/>
    </row>
    <row r="39" spans="1:13" ht="12.75" customHeight="1">
      <c r="A39" s="322"/>
      <c r="B39" s="322"/>
      <c r="C39" s="322"/>
      <c r="D39" s="322"/>
      <c r="E39" s="322"/>
      <c r="F39" s="322"/>
      <c r="G39" s="322"/>
      <c r="H39" s="323"/>
      <c r="I39" s="323"/>
      <c r="J39" s="323"/>
      <c r="K39" s="323"/>
      <c r="L39" s="322"/>
      <c r="M39" s="322"/>
    </row>
    <row r="40" spans="1:13" ht="12.75" customHeight="1">
      <c r="A40" s="322"/>
      <c r="B40" s="322"/>
      <c r="C40" s="322"/>
      <c r="D40" s="322"/>
      <c r="E40" s="322"/>
      <c r="F40" s="322"/>
      <c r="G40" s="322"/>
      <c r="H40" s="323"/>
      <c r="I40" s="323"/>
      <c r="J40" s="323"/>
      <c r="K40" s="323"/>
      <c r="L40" s="322"/>
      <c r="M40" s="322"/>
    </row>
    <row r="41" spans="1:13" ht="12.75" customHeight="1">
      <c r="A41" s="322"/>
      <c r="B41" s="322"/>
      <c r="C41" s="322"/>
      <c r="D41" s="322"/>
      <c r="E41" s="322"/>
      <c r="F41" s="322"/>
      <c r="G41" s="322"/>
      <c r="H41" s="323"/>
      <c r="I41" s="323"/>
      <c r="J41" s="323"/>
      <c r="K41" s="323"/>
      <c r="L41" s="322"/>
      <c r="M41" s="322"/>
    </row>
    <row r="42" spans="1:13" ht="12.75" customHeight="1">
      <c r="A42" s="322"/>
      <c r="B42" s="322"/>
      <c r="C42" s="322"/>
      <c r="D42" s="322"/>
      <c r="E42" s="322"/>
      <c r="F42" s="322"/>
      <c r="G42" s="322"/>
      <c r="H42" s="323"/>
      <c r="I42" s="323"/>
      <c r="J42" s="323"/>
      <c r="K42" s="323"/>
      <c r="L42" s="322"/>
      <c r="M42" s="322"/>
    </row>
    <row r="43" spans="1:13" ht="12.75" customHeight="1">
      <c r="A43" s="322"/>
      <c r="M43" s="322"/>
    </row>
    <row r="44" spans="1:13" ht="12.75" customHeight="1">
      <c r="A44" s="322"/>
      <c r="M44" s="322"/>
    </row>
  </sheetData>
  <mergeCells count="9">
    <mergeCell ref="M13:N13"/>
    <mergeCell ref="I12:N12"/>
    <mergeCell ref="B10:N10"/>
    <mergeCell ref="B12:B14"/>
    <mergeCell ref="C12:C14"/>
    <mergeCell ref="G13:H13"/>
    <mergeCell ref="I13:J13"/>
    <mergeCell ref="K13:L13"/>
    <mergeCell ref="D12:F13"/>
  </mergeCells>
  <printOptions horizontalCentered="1"/>
  <pageMargins left="0.39370078740157483" right="0.19685039370078741" top="0.59055118110236227" bottom="0.59055118110236227" header="0.31496062992125984" footer="0"/>
  <pageSetup paperSize="9" scale="74" fitToHeight="0" orientation="landscape" r:id="rId1"/>
  <headerFooter differentFirst="1" alignWithMargins="0">
    <oddHeader>&amp;C&amp;"Times New Roman,обычный"&amp;14&amp;P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zoomScale="70" zoomScaleNormal="70" workbookViewId="0">
      <selection activeCell="I7" sqref="I7"/>
    </sheetView>
  </sheetViews>
  <sheetFormatPr defaultRowHeight="12.75"/>
  <cols>
    <col min="1" max="1" width="8.140625" style="208" customWidth="1"/>
    <col min="2" max="2" width="5" style="208" customWidth="1"/>
    <col min="3" max="3" width="4.140625" style="208" customWidth="1"/>
    <col min="4" max="4" width="3.140625" style="208" customWidth="1"/>
    <col min="5" max="5" width="3.42578125" style="208" customWidth="1"/>
    <col min="6" max="6" width="6.5703125" style="208" customWidth="1"/>
    <col min="7" max="7" width="5.7109375" style="208" customWidth="1"/>
    <col min="8" max="8" width="13.5703125" style="208" customWidth="1"/>
    <col min="9" max="9" width="75.85546875" style="208" customWidth="1"/>
    <col min="10" max="256" width="9.140625" style="208"/>
    <col min="257" max="257" width="8.140625" style="208" customWidth="1"/>
    <col min="258" max="258" width="5" style="208" customWidth="1"/>
    <col min="259" max="259" width="4.140625" style="208" customWidth="1"/>
    <col min="260" max="260" width="3.140625" style="208" customWidth="1"/>
    <col min="261" max="261" width="3.42578125" style="208" customWidth="1"/>
    <col min="262" max="262" width="6.5703125" style="208" customWidth="1"/>
    <col min="263" max="263" width="5.7109375" style="208" customWidth="1"/>
    <col min="264" max="264" width="13.5703125" style="208" customWidth="1"/>
    <col min="265" max="265" width="75.85546875" style="208" customWidth="1"/>
    <col min="266" max="512" width="9.140625" style="208"/>
    <col min="513" max="513" width="8.140625" style="208" customWidth="1"/>
    <col min="514" max="514" width="5" style="208" customWidth="1"/>
    <col min="515" max="515" width="4.140625" style="208" customWidth="1"/>
    <col min="516" max="516" width="3.140625" style="208" customWidth="1"/>
    <col min="517" max="517" width="3.42578125" style="208" customWidth="1"/>
    <col min="518" max="518" width="6.5703125" style="208" customWidth="1"/>
    <col min="519" max="519" width="5.7109375" style="208" customWidth="1"/>
    <col min="520" max="520" width="13.5703125" style="208" customWidth="1"/>
    <col min="521" max="521" width="75.85546875" style="208" customWidth="1"/>
    <col min="522" max="768" width="9.140625" style="208"/>
    <col min="769" max="769" width="8.140625" style="208" customWidth="1"/>
    <col min="770" max="770" width="5" style="208" customWidth="1"/>
    <col min="771" max="771" width="4.140625" style="208" customWidth="1"/>
    <col min="772" max="772" width="3.140625" style="208" customWidth="1"/>
    <col min="773" max="773" width="3.42578125" style="208" customWidth="1"/>
    <col min="774" max="774" width="6.5703125" style="208" customWidth="1"/>
    <col min="775" max="775" width="5.7109375" style="208" customWidth="1"/>
    <col min="776" max="776" width="13.5703125" style="208" customWidth="1"/>
    <col min="777" max="777" width="75.85546875" style="208" customWidth="1"/>
    <col min="778" max="1024" width="9.140625" style="208"/>
    <col min="1025" max="1025" width="8.140625" style="208" customWidth="1"/>
    <col min="1026" max="1026" width="5" style="208" customWidth="1"/>
    <col min="1027" max="1027" width="4.140625" style="208" customWidth="1"/>
    <col min="1028" max="1028" width="3.140625" style="208" customWidth="1"/>
    <col min="1029" max="1029" width="3.42578125" style="208" customWidth="1"/>
    <col min="1030" max="1030" width="6.5703125" style="208" customWidth="1"/>
    <col min="1031" max="1031" width="5.7109375" style="208" customWidth="1"/>
    <col min="1032" max="1032" width="13.5703125" style="208" customWidth="1"/>
    <col min="1033" max="1033" width="75.85546875" style="208" customWidth="1"/>
    <col min="1034" max="1280" width="9.140625" style="208"/>
    <col min="1281" max="1281" width="8.140625" style="208" customWidth="1"/>
    <col min="1282" max="1282" width="5" style="208" customWidth="1"/>
    <col min="1283" max="1283" width="4.140625" style="208" customWidth="1"/>
    <col min="1284" max="1284" width="3.140625" style="208" customWidth="1"/>
    <col min="1285" max="1285" width="3.42578125" style="208" customWidth="1"/>
    <col min="1286" max="1286" width="6.5703125" style="208" customWidth="1"/>
    <col min="1287" max="1287" width="5.7109375" style="208" customWidth="1"/>
    <col min="1288" max="1288" width="13.5703125" style="208" customWidth="1"/>
    <col min="1289" max="1289" width="75.85546875" style="208" customWidth="1"/>
    <col min="1290" max="1536" width="9.140625" style="208"/>
    <col min="1537" max="1537" width="8.140625" style="208" customWidth="1"/>
    <col min="1538" max="1538" width="5" style="208" customWidth="1"/>
    <col min="1539" max="1539" width="4.140625" style="208" customWidth="1"/>
    <col min="1540" max="1540" width="3.140625" style="208" customWidth="1"/>
    <col min="1541" max="1541" width="3.42578125" style="208" customWidth="1"/>
    <col min="1542" max="1542" width="6.5703125" style="208" customWidth="1"/>
    <col min="1543" max="1543" width="5.7109375" style="208" customWidth="1"/>
    <col min="1544" max="1544" width="13.5703125" style="208" customWidth="1"/>
    <col min="1545" max="1545" width="75.85546875" style="208" customWidth="1"/>
    <col min="1546" max="1792" width="9.140625" style="208"/>
    <col min="1793" max="1793" width="8.140625" style="208" customWidth="1"/>
    <col min="1794" max="1794" width="5" style="208" customWidth="1"/>
    <col min="1795" max="1795" width="4.140625" style="208" customWidth="1"/>
    <col min="1796" max="1796" width="3.140625" style="208" customWidth="1"/>
    <col min="1797" max="1797" width="3.42578125" style="208" customWidth="1"/>
    <col min="1798" max="1798" width="6.5703125" style="208" customWidth="1"/>
    <col min="1799" max="1799" width="5.7109375" style="208" customWidth="1"/>
    <col min="1800" max="1800" width="13.5703125" style="208" customWidth="1"/>
    <col min="1801" max="1801" width="75.85546875" style="208" customWidth="1"/>
    <col min="1802" max="2048" width="9.140625" style="208"/>
    <col min="2049" max="2049" width="8.140625" style="208" customWidth="1"/>
    <col min="2050" max="2050" width="5" style="208" customWidth="1"/>
    <col min="2051" max="2051" width="4.140625" style="208" customWidth="1"/>
    <col min="2052" max="2052" width="3.140625" style="208" customWidth="1"/>
    <col min="2053" max="2053" width="3.42578125" style="208" customWidth="1"/>
    <col min="2054" max="2054" width="6.5703125" style="208" customWidth="1"/>
    <col min="2055" max="2055" width="5.7109375" style="208" customWidth="1"/>
    <col min="2056" max="2056" width="13.5703125" style="208" customWidth="1"/>
    <col min="2057" max="2057" width="75.85546875" style="208" customWidth="1"/>
    <col min="2058" max="2304" width="9.140625" style="208"/>
    <col min="2305" max="2305" width="8.140625" style="208" customWidth="1"/>
    <col min="2306" max="2306" width="5" style="208" customWidth="1"/>
    <col min="2307" max="2307" width="4.140625" style="208" customWidth="1"/>
    <col min="2308" max="2308" width="3.140625" style="208" customWidth="1"/>
    <col min="2309" max="2309" width="3.42578125" style="208" customWidth="1"/>
    <col min="2310" max="2310" width="6.5703125" style="208" customWidth="1"/>
    <col min="2311" max="2311" width="5.7109375" style="208" customWidth="1"/>
    <col min="2312" max="2312" width="13.5703125" style="208" customWidth="1"/>
    <col min="2313" max="2313" width="75.85546875" style="208" customWidth="1"/>
    <col min="2314" max="2560" width="9.140625" style="208"/>
    <col min="2561" max="2561" width="8.140625" style="208" customWidth="1"/>
    <col min="2562" max="2562" width="5" style="208" customWidth="1"/>
    <col min="2563" max="2563" width="4.140625" style="208" customWidth="1"/>
    <col min="2564" max="2564" width="3.140625" style="208" customWidth="1"/>
    <col min="2565" max="2565" width="3.42578125" style="208" customWidth="1"/>
    <col min="2566" max="2566" width="6.5703125" style="208" customWidth="1"/>
    <col min="2567" max="2567" width="5.7109375" style="208" customWidth="1"/>
    <col min="2568" max="2568" width="13.5703125" style="208" customWidth="1"/>
    <col min="2569" max="2569" width="75.85546875" style="208" customWidth="1"/>
    <col min="2570" max="2816" width="9.140625" style="208"/>
    <col min="2817" max="2817" width="8.140625" style="208" customWidth="1"/>
    <col min="2818" max="2818" width="5" style="208" customWidth="1"/>
    <col min="2819" max="2819" width="4.140625" style="208" customWidth="1"/>
    <col min="2820" max="2820" width="3.140625" style="208" customWidth="1"/>
    <col min="2821" max="2821" width="3.42578125" style="208" customWidth="1"/>
    <col min="2822" max="2822" width="6.5703125" style="208" customWidth="1"/>
    <col min="2823" max="2823" width="5.7109375" style="208" customWidth="1"/>
    <col min="2824" max="2824" width="13.5703125" style="208" customWidth="1"/>
    <col min="2825" max="2825" width="75.85546875" style="208" customWidth="1"/>
    <col min="2826" max="3072" width="9.140625" style="208"/>
    <col min="3073" max="3073" width="8.140625" style="208" customWidth="1"/>
    <col min="3074" max="3074" width="5" style="208" customWidth="1"/>
    <col min="3075" max="3075" width="4.140625" style="208" customWidth="1"/>
    <col min="3076" max="3076" width="3.140625" style="208" customWidth="1"/>
    <col min="3077" max="3077" width="3.42578125" style="208" customWidth="1"/>
    <col min="3078" max="3078" width="6.5703125" style="208" customWidth="1"/>
    <col min="3079" max="3079" width="5.7109375" style="208" customWidth="1"/>
    <col min="3080" max="3080" width="13.5703125" style="208" customWidth="1"/>
    <col min="3081" max="3081" width="75.85546875" style="208" customWidth="1"/>
    <col min="3082" max="3328" width="9.140625" style="208"/>
    <col min="3329" max="3329" width="8.140625" style="208" customWidth="1"/>
    <col min="3330" max="3330" width="5" style="208" customWidth="1"/>
    <col min="3331" max="3331" width="4.140625" style="208" customWidth="1"/>
    <col min="3332" max="3332" width="3.140625" style="208" customWidth="1"/>
    <col min="3333" max="3333" width="3.42578125" style="208" customWidth="1"/>
    <col min="3334" max="3334" width="6.5703125" style="208" customWidth="1"/>
    <col min="3335" max="3335" width="5.7109375" style="208" customWidth="1"/>
    <col min="3336" max="3336" width="13.5703125" style="208" customWidth="1"/>
    <col min="3337" max="3337" width="75.85546875" style="208" customWidth="1"/>
    <col min="3338" max="3584" width="9.140625" style="208"/>
    <col min="3585" max="3585" width="8.140625" style="208" customWidth="1"/>
    <col min="3586" max="3586" width="5" style="208" customWidth="1"/>
    <col min="3587" max="3587" width="4.140625" style="208" customWidth="1"/>
    <col min="3588" max="3588" width="3.140625" style="208" customWidth="1"/>
    <col min="3589" max="3589" width="3.42578125" style="208" customWidth="1"/>
    <col min="3590" max="3590" width="6.5703125" style="208" customWidth="1"/>
    <col min="3591" max="3591" width="5.7109375" style="208" customWidth="1"/>
    <col min="3592" max="3592" width="13.5703125" style="208" customWidth="1"/>
    <col min="3593" max="3593" width="75.85546875" style="208" customWidth="1"/>
    <col min="3594" max="3840" width="9.140625" style="208"/>
    <col min="3841" max="3841" width="8.140625" style="208" customWidth="1"/>
    <col min="3842" max="3842" width="5" style="208" customWidth="1"/>
    <col min="3843" max="3843" width="4.140625" style="208" customWidth="1"/>
    <col min="3844" max="3844" width="3.140625" style="208" customWidth="1"/>
    <col min="3845" max="3845" width="3.42578125" style="208" customWidth="1"/>
    <col min="3846" max="3846" width="6.5703125" style="208" customWidth="1"/>
    <col min="3847" max="3847" width="5.7109375" style="208" customWidth="1"/>
    <col min="3848" max="3848" width="13.5703125" style="208" customWidth="1"/>
    <col min="3849" max="3849" width="75.85546875" style="208" customWidth="1"/>
    <col min="3850" max="4096" width="9.140625" style="208"/>
    <col min="4097" max="4097" width="8.140625" style="208" customWidth="1"/>
    <col min="4098" max="4098" width="5" style="208" customWidth="1"/>
    <col min="4099" max="4099" width="4.140625" style="208" customWidth="1"/>
    <col min="4100" max="4100" width="3.140625" style="208" customWidth="1"/>
    <col min="4101" max="4101" width="3.42578125" style="208" customWidth="1"/>
    <col min="4102" max="4102" width="6.5703125" style="208" customWidth="1"/>
    <col min="4103" max="4103" width="5.7109375" style="208" customWidth="1"/>
    <col min="4104" max="4104" width="13.5703125" style="208" customWidth="1"/>
    <col min="4105" max="4105" width="75.85546875" style="208" customWidth="1"/>
    <col min="4106" max="4352" width="9.140625" style="208"/>
    <col min="4353" max="4353" width="8.140625" style="208" customWidth="1"/>
    <col min="4354" max="4354" width="5" style="208" customWidth="1"/>
    <col min="4355" max="4355" width="4.140625" style="208" customWidth="1"/>
    <col min="4356" max="4356" width="3.140625" style="208" customWidth="1"/>
    <col min="4357" max="4357" width="3.42578125" style="208" customWidth="1"/>
    <col min="4358" max="4358" width="6.5703125" style="208" customWidth="1"/>
    <col min="4359" max="4359" width="5.7109375" style="208" customWidth="1"/>
    <col min="4360" max="4360" width="13.5703125" style="208" customWidth="1"/>
    <col min="4361" max="4361" width="75.85546875" style="208" customWidth="1"/>
    <col min="4362" max="4608" width="9.140625" style="208"/>
    <col min="4609" max="4609" width="8.140625" style="208" customWidth="1"/>
    <col min="4610" max="4610" width="5" style="208" customWidth="1"/>
    <col min="4611" max="4611" width="4.140625" style="208" customWidth="1"/>
    <col min="4612" max="4612" width="3.140625" style="208" customWidth="1"/>
    <col min="4613" max="4613" width="3.42578125" style="208" customWidth="1"/>
    <col min="4614" max="4614" width="6.5703125" style="208" customWidth="1"/>
    <col min="4615" max="4615" width="5.7109375" style="208" customWidth="1"/>
    <col min="4616" max="4616" width="13.5703125" style="208" customWidth="1"/>
    <col min="4617" max="4617" width="75.85546875" style="208" customWidth="1"/>
    <col min="4618" max="4864" width="9.140625" style="208"/>
    <col min="4865" max="4865" width="8.140625" style="208" customWidth="1"/>
    <col min="4866" max="4866" width="5" style="208" customWidth="1"/>
    <col min="4867" max="4867" width="4.140625" style="208" customWidth="1"/>
    <col min="4868" max="4868" width="3.140625" style="208" customWidth="1"/>
    <col min="4869" max="4869" width="3.42578125" style="208" customWidth="1"/>
    <col min="4870" max="4870" width="6.5703125" style="208" customWidth="1"/>
    <col min="4871" max="4871" width="5.7109375" style="208" customWidth="1"/>
    <col min="4872" max="4872" width="13.5703125" style="208" customWidth="1"/>
    <col min="4873" max="4873" width="75.85546875" style="208" customWidth="1"/>
    <col min="4874" max="5120" width="9.140625" style="208"/>
    <col min="5121" max="5121" width="8.140625" style="208" customWidth="1"/>
    <col min="5122" max="5122" width="5" style="208" customWidth="1"/>
    <col min="5123" max="5123" width="4.140625" style="208" customWidth="1"/>
    <col min="5124" max="5124" width="3.140625" style="208" customWidth="1"/>
    <col min="5125" max="5125" width="3.42578125" style="208" customWidth="1"/>
    <col min="5126" max="5126" width="6.5703125" style="208" customWidth="1"/>
    <col min="5127" max="5127" width="5.7109375" style="208" customWidth="1"/>
    <col min="5128" max="5128" width="13.5703125" style="208" customWidth="1"/>
    <col min="5129" max="5129" width="75.85546875" style="208" customWidth="1"/>
    <col min="5130" max="5376" width="9.140625" style="208"/>
    <col min="5377" max="5377" width="8.140625" style="208" customWidth="1"/>
    <col min="5378" max="5378" width="5" style="208" customWidth="1"/>
    <col min="5379" max="5379" width="4.140625" style="208" customWidth="1"/>
    <col min="5380" max="5380" width="3.140625" style="208" customWidth="1"/>
    <col min="5381" max="5381" width="3.42578125" style="208" customWidth="1"/>
    <col min="5382" max="5382" width="6.5703125" style="208" customWidth="1"/>
    <col min="5383" max="5383" width="5.7109375" style="208" customWidth="1"/>
    <col min="5384" max="5384" width="13.5703125" style="208" customWidth="1"/>
    <col min="5385" max="5385" width="75.85546875" style="208" customWidth="1"/>
    <col min="5386" max="5632" width="9.140625" style="208"/>
    <col min="5633" max="5633" width="8.140625" style="208" customWidth="1"/>
    <col min="5634" max="5634" width="5" style="208" customWidth="1"/>
    <col min="5635" max="5635" width="4.140625" style="208" customWidth="1"/>
    <col min="5636" max="5636" width="3.140625" style="208" customWidth="1"/>
    <col min="5637" max="5637" width="3.42578125" style="208" customWidth="1"/>
    <col min="5638" max="5638" width="6.5703125" style="208" customWidth="1"/>
    <col min="5639" max="5639" width="5.7109375" style="208" customWidth="1"/>
    <col min="5640" max="5640" width="13.5703125" style="208" customWidth="1"/>
    <col min="5641" max="5641" width="75.85546875" style="208" customWidth="1"/>
    <col min="5642" max="5888" width="9.140625" style="208"/>
    <col min="5889" max="5889" width="8.140625" style="208" customWidth="1"/>
    <col min="5890" max="5890" width="5" style="208" customWidth="1"/>
    <col min="5891" max="5891" width="4.140625" style="208" customWidth="1"/>
    <col min="5892" max="5892" width="3.140625" style="208" customWidth="1"/>
    <col min="5893" max="5893" width="3.42578125" style="208" customWidth="1"/>
    <col min="5894" max="5894" width="6.5703125" style="208" customWidth="1"/>
    <col min="5895" max="5895" width="5.7109375" style="208" customWidth="1"/>
    <col min="5896" max="5896" width="13.5703125" style="208" customWidth="1"/>
    <col min="5897" max="5897" width="75.85546875" style="208" customWidth="1"/>
    <col min="5898" max="6144" width="9.140625" style="208"/>
    <col min="6145" max="6145" width="8.140625" style="208" customWidth="1"/>
    <col min="6146" max="6146" width="5" style="208" customWidth="1"/>
    <col min="6147" max="6147" width="4.140625" style="208" customWidth="1"/>
    <col min="6148" max="6148" width="3.140625" style="208" customWidth="1"/>
    <col min="6149" max="6149" width="3.42578125" style="208" customWidth="1"/>
    <col min="6150" max="6150" width="6.5703125" style="208" customWidth="1"/>
    <col min="6151" max="6151" width="5.7109375" style="208" customWidth="1"/>
    <col min="6152" max="6152" width="13.5703125" style="208" customWidth="1"/>
    <col min="6153" max="6153" width="75.85546875" style="208" customWidth="1"/>
    <col min="6154" max="6400" width="9.140625" style="208"/>
    <col min="6401" max="6401" width="8.140625" style="208" customWidth="1"/>
    <col min="6402" max="6402" width="5" style="208" customWidth="1"/>
    <col min="6403" max="6403" width="4.140625" style="208" customWidth="1"/>
    <col min="6404" max="6404" width="3.140625" style="208" customWidth="1"/>
    <col min="6405" max="6405" width="3.42578125" style="208" customWidth="1"/>
    <col min="6406" max="6406" width="6.5703125" style="208" customWidth="1"/>
    <col min="6407" max="6407" width="5.7109375" style="208" customWidth="1"/>
    <col min="6408" max="6408" width="13.5703125" style="208" customWidth="1"/>
    <col min="6409" max="6409" width="75.85546875" style="208" customWidth="1"/>
    <col min="6410" max="6656" width="9.140625" style="208"/>
    <col min="6657" max="6657" width="8.140625" style="208" customWidth="1"/>
    <col min="6658" max="6658" width="5" style="208" customWidth="1"/>
    <col min="6659" max="6659" width="4.140625" style="208" customWidth="1"/>
    <col min="6660" max="6660" width="3.140625" style="208" customWidth="1"/>
    <col min="6661" max="6661" width="3.42578125" style="208" customWidth="1"/>
    <col min="6662" max="6662" width="6.5703125" style="208" customWidth="1"/>
    <col min="6663" max="6663" width="5.7109375" style="208" customWidth="1"/>
    <col min="6664" max="6664" width="13.5703125" style="208" customWidth="1"/>
    <col min="6665" max="6665" width="75.85546875" style="208" customWidth="1"/>
    <col min="6666" max="6912" width="9.140625" style="208"/>
    <col min="6913" max="6913" width="8.140625" style="208" customWidth="1"/>
    <col min="6914" max="6914" width="5" style="208" customWidth="1"/>
    <col min="6915" max="6915" width="4.140625" style="208" customWidth="1"/>
    <col min="6916" max="6916" width="3.140625" style="208" customWidth="1"/>
    <col min="6917" max="6917" width="3.42578125" style="208" customWidth="1"/>
    <col min="6918" max="6918" width="6.5703125" style="208" customWidth="1"/>
    <col min="6919" max="6919" width="5.7109375" style="208" customWidth="1"/>
    <col min="6920" max="6920" width="13.5703125" style="208" customWidth="1"/>
    <col min="6921" max="6921" width="75.85546875" style="208" customWidth="1"/>
    <col min="6922" max="7168" width="9.140625" style="208"/>
    <col min="7169" max="7169" width="8.140625" style="208" customWidth="1"/>
    <col min="7170" max="7170" width="5" style="208" customWidth="1"/>
    <col min="7171" max="7171" width="4.140625" style="208" customWidth="1"/>
    <col min="7172" max="7172" width="3.140625" style="208" customWidth="1"/>
    <col min="7173" max="7173" width="3.42578125" style="208" customWidth="1"/>
    <col min="7174" max="7174" width="6.5703125" style="208" customWidth="1"/>
    <col min="7175" max="7175" width="5.7109375" style="208" customWidth="1"/>
    <col min="7176" max="7176" width="13.5703125" style="208" customWidth="1"/>
    <col min="7177" max="7177" width="75.85546875" style="208" customWidth="1"/>
    <col min="7178" max="7424" width="9.140625" style="208"/>
    <col min="7425" max="7425" width="8.140625" style="208" customWidth="1"/>
    <col min="7426" max="7426" width="5" style="208" customWidth="1"/>
    <col min="7427" max="7427" width="4.140625" style="208" customWidth="1"/>
    <col min="7428" max="7428" width="3.140625" style="208" customWidth="1"/>
    <col min="7429" max="7429" width="3.42578125" style="208" customWidth="1"/>
    <col min="7430" max="7430" width="6.5703125" style="208" customWidth="1"/>
    <col min="7431" max="7431" width="5.7109375" style="208" customWidth="1"/>
    <col min="7432" max="7432" width="13.5703125" style="208" customWidth="1"/>
    <col min="7433" max="7433" width="75.85546875" style="208" customWidth="1"/>
    <col min="7434" max="7680" width="9.140625" style="208"/>
    <col min="7681" max="7681" width="8.140625" style="208" customWidth="1"/>
    <col min="7682" max="7682" width="5" style="208" customWidth="1"/>
    <col min="7683" max="7683" width="4.140625" style="208" customWidth="1"/>
    <col min="7684" max="7684" width="3.140625" style="208" customWidth="1"/>
    <col min="7685" max="7685" width="3.42578125" style="208" customWidth="1"/>
    <col min="7686" max="7686" width="6.5703125" style="208" customWidth="1"/>
    <col min="7687" max="7687" width="5.7109375" style="208" customWidth="1"/>
    <col min="7688" max="7688" width="13.5703125" style="208" customWidth="1"/>
    <col min="7689" max="7689" width="75.85546875" style="208" customWidth="1"/>
    <col min="7690" max="7936" width="9.140625" style="208"/>
    <col min="7937" max="7937" width="8.140625" style="208" customWidth="1"/>
    <col min="7938" max="7938" width="5" style="208" customWidth="1"/>
    <col min="7939" max="7939" width="4.140625" style="208" customWidth="1"/>
    <col min="7940" max="7940" width="3.140625" style="208" customWidth="1"/>
    <col min="7941" max="7941" width="3.42578125" style="208" customWidth="1"/>
    <col min="7942" max="7942" width="6.5703125" style="208" customWidth="1"/>
    <col min="7943" max="7943" width="5.7109375" style="208" customWidth="1"/>
    <col min="7944" max="7944" width="13.5703125" style="208" customWidth="1"/>
    <col min="7945" max="7945" width="75.85546875" style="208" customWidth="1"/>
    <col min="7946" max="8192" width="9.140625" style="208"/>
    <col min="8193" max="8193" width="8.140625" style="208" customWidth="1"/>
    <col min="8194" max="8194" width="5" style="208" customWidth="1"/>
    <col min="8195" max="8195" width="4.140625" style="208" customWidth="1"/>
    <col min="8196" max="8196" width="3.140625" style="208" customWidth="1"/>
    <col min="8197" max="8197" width="3.42578125" style="208" customWidth="1"/>
    <col min="8198" max="8198" width="6.5703125" style="208" customWidth="1"/>
    <col min="8199" max="8199" width="5.7109375" style="208" customWidth="1"/>
    <col min="8200" max="8200" width="13.5703125" style="208" customWidth="1"/>
    <col min="8201" max="8201" width="75.85546875" style="208" customWidth="1"/>
    <col min="8202" max="8448" width="9.140625" style="208"/>
    <col min="8449" max="8449" width="8.140625" style="208" customWidth="1"/>
    <col min="8450" max="8450" width="5" style="208" customWidth="1"/>
    <col min="8451" max="8451" width="4.140625" style="208" customWidth="1"/>
    <col min="8452" max="8452" width="3.140625" style="208" customWidth="1"/>
    <col min="8453" max="8453" width="3.42578125" style="208" customWidth="1"/>
    <col min="8454" max="8454" width="6.5703125" style="208" customWidth="1"/>
    <col min="8455" max="8455" width="5.7109375" style="208" customWidth="1"/>
    <col min="8456" max="8456" width="13.5703125" style="208" customWidth="1"/>
    <col min="8457" max="8457" width="75.85546875" style="208" customWidth="1"/>
    <col min="8458" max="8704" width="9.140625" style="208"/>
    <col min="8705" max="8705" width="8.140625" style="208" customWidth="1"/>
    <col min="8706" max="8706" width="5" style="208" customWidth="1"/>
    <col min="8707" max="8707" width="4.140625" style="208" customWidth="1"/>
    <col min="8708" max="8708" width="3.140625" style="208" customWidth="1"/>
    <col min="8709" max="8709" width="3.42578125" style="208" customWidth="1"/>
    <col min="8710" max="8710" width="6.5703125" style="208" customWidth="1"/>
    <col min="8711" max="8711" width="5.7109375" style="208" customWidth="1"/>
    <col min="8712" max="8712" width="13.5703125" style="208" customWidth="1"/>
    <col min="8713" max="8713" width="75.85546875" style="208" customWidth="1"/>
    <col min="8714" max="8960" width="9.140625" style="208"/>
    <col min="8961" max="8961" width="8.140625" style="208" customWidth="1"/>
    <col min="8962" max="8962" width="5" style="208" customWidth="1"/>
    <col min="8963" max="8963" width="4.140625" style="208" customWidth="1"/>
    <col min="8964" max="8964" width="3.140625" style="208" customWidth="1"/>
    <col min="8965" max="8965" width="3.42578125" style="208" customWidth="1"/>
    <col min="8966" max="8966" width="6.5703125" style="208" customWidth="1"/>
    <col min="8967" max="8967" width="5.7109375" style="208" customWidth="1"/>
    <col min="8968" max="8968" width="13.5703125" style="208" customWidth="1"/>
    <col min="8969" max="8969" width="75.85546875" style="208" customWidth="1"/>
    <col min="8970" max="9216" width="9.140625" style="208"/>
    <col min="9217" max="9217" width="8.140625" style="208" customWidth="1"/>
    <col min="9218" max="9218" width="5" style="208" customWidth="1"/>
    <col min="9219" max="9219" width="4.140625" style="208" customWidth="1"/>
    <col min="9220" max="9220" width="3.140625" style="208" customWidth="1"/>
    <col min="9221" max="9221" width="3.42578125" style="208" customWidth="1"/>
    <col min="9222" max="9222" width="6.5703125" style="208" customWidth="1"/>
    <col min="9223" max="9223" width="5.7109375" style="208" customWidth="1"/>
    <col min="9224" max="9224" width="13.5703125" style="208" customWidth="1"/>
    <col min="9225" max="9225" width="75.85546875" style="208" customWidth="1"/>
    <col min="9226" max="9472" width="9.140625" style="208"/>
    <col min="9473" max="9473" width="8.140625" style="208" customWidth="1"/>
    <col min="9474" max="9474" width="5" style="208" customWidth="1"/>
    <col min="9475" max="9475" width="4.140625" style="208" customWidth="1"/>
    <col min="9476" max="9476" width="3.140625" style="208" customWidth="1"/>
    <col min="9477" max="9477" width="3.42578125" style="208" customWidth="1"/>
    <col min="9478" max="9478" width="6.5703125" style="208" customWidth="1"/>
    <col min="9479" max="9479" width="5.7109375" style="208" customWidth="1"/>
    <col min="9480" max="9480" width="13.5703125" style="208" customWidth="1"/>
    <col min="9481" max="9481" width="75.85546875" style="208" customWidth="1"/>
    <col min="9482" max="9728" width="9.140625" style="208"/>
    <col min="9729" max="9729" width="8.140625" style="208" customWidth="1"/>
    <col min="9730" max="9730" width="5" style="208" customWidth="1"/>
    <col min="9731" max="9731" width="4.140625" style="208" customWidth="1"/>
    <col min="9732" max="9732" width="3.140625" style="208" customWidth="1"/>
    <col min="9733" max="9733" width="3.42578125" style="208" customWidth="1"/>
    <col min="9734" max="9734" width="6.5703125" style="208" customWidth="1"/>
    <col min="9735" max="9735" width="5.7109375" style="208" customWidth="1"/>
    <col min="9736" max="9736" width="13.5703125" style="208" customWidth="1"/>
    <col min="9737" max="9737" width="75.85546875" style="208" customWidth="1"/>
    <col min="9738" max="9984" width="9.140625" style="208"/>
    <col min="9985" max="9985" width="8.140625" style="208" customWidth="1"/>
    <col min="9986" max="9986" width="5" style="208" customWidth="1"/>
    <col min="9987" max="9987" width="4.140625" style="208" customWidth="1"/>
    <col min="9988" max="9988" width="3.140625" style="208" customWidth="1"/>
    <col min="9989" max="9989" width="3.42578125" style="208" customWidth="1"/>
    <col min="9990" max="9990" width="6.5703125" style="208" customWidth="1"/>
    <col min="9991" max="9991" width="5.7109375" style="208" customWidth="1"/>
    <col min="9992" max="9992" width="13.5703125" style="208" customWidth="1"/>
    <col min="9993" max="9993" width="75.85546875" style="208" customWidth="1"/>
    <col min="9994" max="10240" width="9.140625" style="208"/>
    <col min="10241" max="10241" width="8.140625" style="208" customWidth="1"/>
    <col min="10242" max="10242" width="5" style="208" customWidth="1"/>
    <col min="10243" max="10243" width="4.140625" style="208" customWidth="1"/>
    <col min="10244" max="10244" width="3.140625" style="208" customWidth="1"/>
    <col min="10245" max="10245" width="3.42578125" style="208" customWidth="1"/>
    <col min="10246" max="10246" width="6.5703125" style="208" customWidth="1"/>
    <col min="10247" max="10247" width="5.7109375" style="208" customWidth="1"/>
    <col min="10248" max="10248" width="13.5703125" style="208" customWidth="1"/>
    <col min="10249" max="10249" width="75.85546875" style="208" customWidth="1"/>
    <col min="10250" max="10496" width="9.140625" style="208"/>
    <col min="10497" max="10497" width="8.140625" style="208" customWidth="1"/>
    <col min="10498" max="10498" width="5" style="208" customWidth="1"/>
    <col min="10499" max="10499" width="4.140625" style="208" customWidth="1"/>
    <col min="10500" max="10500" width="3.140625" style="208" customWidth="1"/>
    <col min="10501" max="10501" width="3.42578125" style="208" customWidth="1"/>
    <col min="10502" max="10502" width="6.5703125" style="208" customWidth="1"/>
    <col min="10503" max="10503" width="5.7109375" style="208" customWidth="1"/>
    <col min="10504" max="10504" width="13.5703125" style="208" customWidth="1"/>
    <col min="10505" max="10505" width="75.85546875" style="208" customWidth="1"/>
    <col min="10506" max="10752" width="9.140625" style="208"/>
    <col min="10753" max="10753" width="8.140625" style="208" customWidth="1"/>
    <col min="10754" max="10754" width="5" style="208" customWidth="1"/>
    <col min="10755" max="10755" width="4.140625" style="208" customWidth="1"/>
    <col min="10756" max="10756" width="3.140625" style="208" customWidth="1"/>
    <col min="10757" max="10757" width="3.42578125" style="208" customWidth="1"/>
    <col min="10758" max="10758" width="6.5703125" style="208" customWidth="1"/>
    <col min="10759" max="10759" width="5.7109375" style="208" customWidth="1"/>
    <col min="10760" max="10760" width="13.5703125" style="208" customWidth="1"/>
    <col min="10761" max="10761" width="75.85546875" style="208" customWidth="1"/>
    <col min="10762" max="11008" width="9.140625" style="208"/>
    <col min="11009" max="11009" width="8.140625" style="208" customWidth="1"/>
    <col min="11010" max="11010" width="5" style="208" customWidth="1"/>
    <col min="11011" max="11011" width="4.140625" style="208" customWidth="1"/>
    <col min="11012" max="11012" width="3.140625" style="208" customWidth="1"/>
    <col min="11013" max="11013" width="3.42578125" style="208" customWidth="1"/>
    <col min="11014" max="11014" width="6.5703125" style="208" customWidth="1"/>
    <col min="11015" max="11015" width="5.7109375" style="208" customWidth="1"/>
    <col min="11016" max="11016" width="13.5703125" style="208" customWidth="1"/>
    <col min="11017" max="11017" width="75.85546875" style="208" customWidth="1"/>
    <col min="11018" max="11264" width="9.140625" style="208"/>
    <col min="11265" max="11265" width="8.140625" style="208" customWidth="1"/>
    <col min="11266" max="11266" width="5" style="208" customWidth="1"/>
    <col min="11267" max="11267" width="4.140625" style="208" customWidth="1"/>
    <col min="11268" max="11268" width="3.140625" style="208" customWidth="1"/>
    <col min="11269" max="11269" width="3.42578125" style="208" customWidth="1"/>
    <col min="11270" max="11270" width="6.5703125" style="208" customWidth="1"/>
    <col min="11271" max="11271" width="5.7109375" style="208" customWidth="1"/>
    <col min="11272" max="11272" width="13.5703125" style="208" customWidth="1"/>
    <col min="11273" max="11273" width="75.85546875" style="208" customWidth="1"/>
    <col min="11274" max="11520" width="9.140625" style="208"/>
    <col min="11521" max="11521" width="8.140625" style="208" customWidth="1"/>
    <col min="11522" max="11522" width="5" style="208" customWidth="1"/>
    <col min="11523" max="11523" width="4.140625" style="208" customWidth="1"/>
    <col min="11524" max="11524" width="3.140625" style="208" customWidth="1"/>
    <col min="11525" max="11525" width="3.42578125" style="208" customWidth="1"/>
    <col min="11526" max="11526" width="6.5703125" style="208" customWidth="1"/>
    <col min="11527" max="11527" width="5.7109375" style="208" customWidth="1"/>
    <col min="11528" max="11528" width="13.5703125" style="208" customWidth="1"/>
    <col min="11529" max="11529" width="75.85546875" style="208" customWidth="1"/>
    <col min="11530" max="11776" width="9.140625" style="208"/>
    <col min="11777" max="11777" width="8.140625" style="208" customWidth="1"/>
    <col min="11778" max="11778" width="5" style="208" customWidth="1"/>
    <col min="11779" max="11779" width="4.140625" style="208" customWidth="1"/>
    <col min="11780" max="11780" width="3.140625" style="208" customWidth="1"/>
    <col min="11781" max="11781" width="3.42578125" style="208" customWidth="1"/>
    <col min="11782" max="11782" width="6.5703125" style="208" customWidth="1"/>
    <col min="11783" max="11783" width="5.7109375" style="208" customWidth="1"/>
    <col min="11784" max="11784" width="13.5703125" style="208" customWidth="1"/>
    <col min="11785" max="11785" width="75.85546875" style="208" customWidth="1"/>
    <col min="11786" max="12032" width="9.140625" style="208"/>
    <col min="12033" max="12033" width="8.140625" style="208" customWidth="1"/>
    <col min="12034" max="12034" width="5" style="208" customWidth="1"/>
    <col min="12035" max="12035" width="4.140625" style="208" customWidth="1"/>
    <col min="12036" max="12036" width="3.140625" style="208" customWidth="1"/>
    <col min="12037" max="12037" width="3.42578125" style="208" customWidth="1"/>
    <col min="12038" max="12038" width="6.5703125" style="208" customWidth="1"/>
    <col min="12039" max="12039" width="5.7109375" style="208" customWidth="1"/>
    <col min="12040" max="12040" width="13.5703125" style="208" customWidth="1"/>
    <col min="12041" max="12041" width="75.85546875" style="208" customWidth="1"/>
    <col min="12042" max="12288" width="9.140625" style="208"/>
    <col min="12289" max="12289" width="8.140625" style="208" customWidth="1"/>
    <col min="12290" max="12290" width="5" style="208" customWidth="1"/>
    <col min="12291" max="12291" width="4.140625" style="208" customWidth="1"/>
    <col min="12292" max="12292" width="3.140625" style="208" customWidth="1"/>
    <col min="12293" max="12293" width="3.42578125" style="208" customWidth="1"/>
    <col min="12294" max="12294" width="6.5703125" style="208" customWidth="1"/>
    <col min="12295" max="12295" width="5.7109375" style="208" customWidth="1"/>
    <col min="12296" max="12296" width="13.5703125" style="208" customWidth="1"/>
    <col min="12297" max="12297" width="75.85546875" style="208" customWidth="1"/>
    <col min="12298" max="12544" width="9.140625" style="208"/>
    <col min="12545" max="12545" width="8.140625" style="208" customWidth="1"/>
    <col min="12546" max="12546" width="5" style="208" customWidth="1"/>
    <col min="12547" max="12547" width="4.140625" style="208" customWidth="1"/>
    <col min="12548" max="12548" width="3.140625" style="208" customWidth="1"/>
    <col min="12549" max="12549" width="3.42578125" style="208" customWidth="1"/>
    <col min="12550" max="12550" width="6.5703125" style="208" customWidth="1"/>
    <col min="12551" max="12551" width="5.7109375" style="208" customWidth="1"/>
    <col min="12552" max="12552" width="13.5703125" style="208" customWidth="1"/>
    <col min="12553" max="12553" width="75.85546875" style="208" customWidth="1"/>
    <col min="12554" max="12800" width="9.140625" style="208"/>
    <col min="12801" max="12801" width="8.140625" style="208" customWidth="1"/>
    <col min="12802" max="12802" width="5" style="208" customWidth="1"/>
    <col min="12803" max="12803" width="4.140625" style="208" customWidth="1"/>
    <col min="12804" max="12804" width="3.140625" style="208" customWidth="1"/>
    <col min="12805" max="12805" width="3.42578125" style="208" customWidth="1"/>
    <col min="12806" max="12806" width="6.5703125" style="208" customWidth="1"/>
    <col min="12807" max="12807" width="5.7109375" style="208" customWidth="1"/>
    <col min="12808" max="12808" width="13.5703125" style="208" customWidth="1"/>
    <col min="12809" max="12809" width="75.85546875" style="208" customWidth="1"/>
    <col min="12810" max="13056" width="9.140625" style="208"/>
    <col min="13057" max="13057" width="8.140625" style="208" customWidth="1"/>
    <col min="13058" max="13058" width="5" style="208" customWidth="1"/>
    <col min="13059" max="13059" width="4.140625" style="208" customWidth="1"/>
    <col min="13060" max="13060" width="3.140625" style="208" customWidth="1"/>
    <col min="13061" max="13061" width="3.42578125" style="208" customWidth="1"/>
    <col min="13062" max="13062" width="6.5703125" style="208" customWidth="1"/>
    <col min="13063" max="13063" width="5.7109375" style="208" customWidth="1"/>
    <col min="13064" max="13064" width="13.5703125" style="208" customWidth="1"/>
    <col min="13065" max="13065" width="75.85546875" style="208" customWidth="1"/>
    <col min="13066" max="13312" width="9.140625" style="208"/>
    <col min="13313" max="13313" width="8.140625" style="208" customWidth="1"/>
    <col min="13314" max="13314" width="5" style="208" customWidth="1"/>
    <col min="13315" max="13315" width="4.140625" style="208" customWidth="1"/>
    <col min="13316" max="13316" width="3.140625" style="208" customWidth="1"/>
    <col min="13317" max="13317" width="3.42578125" style="208" customWidth="1"/>
    <col min="13318" max="13318" width="6.5703125" style="208" customWidth="1"/>
    <col min="13319" max="13319" width="5.7109375" style="208" customWidth="1"/>
    <col min="13320" max="13320" width="13.5703125" style="208" customWidth="1"/>
    <col min="13321" max="13321" width="75.85546875" style="208" customWidth="1"/>
    <col min="13322" max="13568" width="9.140625" style="208"/>
    <col min="13569" max="13569" width="8.140625" style="208" customWidth="1"/>
    <col min="13570" max="13570" width="5" style="208" customWidth="1"/>
    <col min="13571" max="13571" width="4.140625" style="208" customWidth="1"/>
    <col min="13572" max="13572" width="3.140625" style="208" customWidth="1"/>
    <col min="13573" max="13573" width="3.42578125" style="208" customWidth="1"/>
    <col min="13574" max="13574" width="6.5703125" style="208" customWidth="1"/>
    <col min="13575" max="13575" width="5.7109375" style="208" customWidth="1"/>
    <col min="13576" max="13576" width="13.5703125" style="208" customWidth="1"/>
    <col min="13577" max="13577" width="75.85546875" style="208" customWidth="1"/>
    <col min="13578" max="13824" width="9.140625" style="208"/>
    <col min="13825" max="13825" width="8.140625" style="208" customWidth="1"/>
    <col min="13826" max="13826" width="5" style="208" customWidth="1"/>
    <col min="13827" max="13827" width="4.140625" style="208" customWidth="1"/>
    <col min="13828" max="13828" width="3.140625" style="208" customWidth="1"/>
    <col min="13829" max="13829" width="3.42578125" style="208" customWidth="1"/>
    <col min="13830" max="13830" width="6.5703125" style="208" customWidth="1"/>
    <col min="13831" max="13831" width="5.7109375" style="208" customWidth="1"/>
    <col min="13832" max="13832" width="13.5703125" style="208" customWidth="1"/>
    <col min="13833" max="13833" width="75.85546875" style="208" customWidth="1"/>
    <col min="13834" max="14080" width="9.140625" style="208"/>
    <col min="14081" max="14081" width="8.140625" style="208" customWidth="1"/>
    <col min="14082" max="14082" width="5" style="208" customWidth="1"/>
    <col min="14083" max="14083" width="4.140625" style="208" customWidth="1"/>
    <col min="14084" max="14084" width="3.140625" style="208" customWidth="1"/>
    <col min="14085" max="14085" width="3.42578125" style="208" customWidth="1"/>
    <col min="14086" max="14086" width="6.5703125" style="208" customWidth="1"/>
    <col min="14087" max="14087" width="5.7109375" style="208" customWidth="1"/>
    <col min="14088" max="14088" width="13.5703125" style="208" customWidth="1"/>
    <col min="14089" max="14089" width="75.85546875" style="208" customWidth="1"/>
    <col min="14090" max="14336" width="9.140625" style="208"/>
    <col min="14337" max="14337" width="8.140625" style="208" customWidth="1"/>
    <col min="14338" max="14338" width="5" style="208" customWidth="1"/>
    <col min="14339" max="14339" width="4.140625" style="208" customWidth="1"/>
    <col min="14340" max="14340" width="3.140625" style="208" customWidth="1"/>
    <col min="14341" max="14341" width="3.42578125" style="208" customWidth="1"/>
    <col min="14342" max="14342" width="6.5703125" style="208" customWidth="1"/>
    <col min="14343" max="14343" width="5.7109375" style="208" customWidth="1"/>
    <col min="14344" max="14344" width="13.5703125" style="208" customWidth="1"/>
    <col min="14345" max="14345" width="75.85546875" style="208" customWidth="1"/>
    <col min="14346" max="14592" width="9.140625" style="208"/>
    <col min="14593" max="14593" width="8.140625" style="208" customWidth="1"/>
    <col min="14594" max="14594" width="5" style="208" customWidth="1"/>
    <col min="14595" max="14595" width="4.140625" style="208" customWidth="1"/>
    <col min="14596" max="14596" width="3.140625" style="208" customWidth="1"/>
    <col min="14597" max="14597" width="3.42578125" style="208" customWidth="1"/>
    <col min="14598" max="14598" width="6.5703125" style="208" customWidth="1"/>
    <col min="14599" max="14599" width="5.7109375" style="208" customWidth="1"/>
    <col min="14600" max="14600" width="13.5703125" style="208" customWidth="1"/>
    <col min="14601" max="14601" width="75.85546875" style="208" customWidth="1"/>
    <col min="14602" max="14848" width="9.140625" style="208"/>
    <col min="14849" max="14849" width="8.140625" style="208" customWidth="1"/>
    <col min="14850" max="14850" width="5" style="208" customWidth="1"/>
    <col min="14851" max="14851" width="4.140625" style="208" customWidth="1"/>
    <col min="14852" max="14852" width="3.140625" style="208" customWidth="1"/>
    <col min="14853" max="14853" width="3.42578125" style="208" customWidth="1"/>
    <col min="14854" max="14854" width="6.5703125" style="208" customWidth="1"/>
    <col min="14855" max="14855" width="5.7109375" style="208" customWidth="1"/>
    <col min="14856" max="14856" width="13.5703125" style="208" customWidth="1"/>
    <col min="14857" max="14857" width="75.85546875" style="208" customWidth="1"/>
    <col min="14858" max="15104" width="9.140625" style="208"/>
    <col min="15105" max="15105" width="8.140625" style="208" customWidth="1"/>
    <col min="15106" max="15106" width="5" style="208" customWidth="1"/>
    <col min="15107" max="15107" width="4.140625" style="208" customWidth="1"/>
    <col min="15108" max="15108" width="3.140625" style="208" customWidth="1"/>
    <col min="15109" max="15109" width="3.42578125" style="208" customWidth="1"/>
    <col min="15110" max="15110" width="6.5703125" style="208" customWidth="1"/>
    <col min="15111" max="15111" width="5.7109375" style="208" customWidth="1"/>
    <col min="15112" max="15112" width="13.5703125" style="208" customWidth="1"/>
    <col min="15113" max="15113" width="75.85546875" style="208" customWidth="1"/>
    <col min="15114" max="15360" width="9.140625" style="208"/>
    <col min="15361" max="15361" width="8.140625" style="208" customWidth="1"/>
    <col min="15362" max="15362" width="5" style="208" customWidth="1"/>
    <col min="15363" max="15363" width="4.140625" style="208" customWidth="1"/>
    <col min="15364" max="15364" width="3.140625" style="208" customWidth="1"/>
    <col min="15365" max="15365" width="3.42578125" style="208" customWidth="1"/>
    <col min="15366" max="15366" width="6.5703125" style="208" customWidth="1"/>
    <col min="15367" max="15367" width="5.7109375" style="208" customWidth="1"/>
    <col min="15368" max="15368" width="13.5703125" style="208" customWidth="1"/>
    <col min="15369" max="15369" width="75.85546875" style="208" customWidth="1"/>
    <col min="15370" max="15616" width="9.140625" style="208"/>
    <col min="15617" max="15617" width="8.140625" style="208" customWidth="1"/>
    <col min="15618" max="15618" width="5" style="208" customWidth="1"/>
    <col min="15619" max="15619" width="4.140625" style="208" customWidth="1"/>
    <col min="15620" max="15620" width="3.140625" style="208" customWidth="1"/>
    <col min="15621" max="15621" width="3.42578125" style="208" customWidth="1"/>
    <col min="15622" max="15622" width="6.5703125" style="208" customWidth="1"/>
    <col min="15623" max="15623" width="5.7109375" style="208" customWidth="1"/>
    <col min="15624" max="15624" width="13.5703125" style="208" customWidth="1"/>
    <col min="15625" max="15625" width="75.85546875" style="208" customWidth="1"/>
    <col min="15626" max="15872" width="9.140625" style="208"/>
    <col min="15873" max="15873" width="8.140625" style="208" customWidth="1"/>
    <col min="15874" max="15874" width="5" style="208" customWidth="1"/>
    <col min="15875" max="15875" width="4.140625" style="208" customWidth="1"/>
    <col min="15876" max="15876" width="3.140625" style="208" customWidth="1"/>
    <col min="15877" max="15877" width="3.42578125" style="208" customWidth="1"/>
    <col min="15878" max="15878" width="6.5703125" style="208" customWidth="1"/>
    <col min="15879" max="15879" width="5.7109375" style="208" customWidth="1"/>
    <col min="15880" max="15880" width="13.5703125" style="208" customWidth="1"/>
    <col min="15881" max="15881" width="75.85546875" style="208" customWidth="1"/>
    <col min="15882" max="16128" width="9.140625" style="208"/>
    <col min="16129" max="16129" width="8.140625" style="208" customWidth="1"/>
    <col min="16130" max="16130" width="5" style="208" customWidth="1"/>
    <col min="16131" max="16131" width="4.140625" style="208" customWidth="1"/>
    <col min="16132" max="16132" width="3.140625" style="208" customWidth="1"/>
    <col min="16133" max="16133" width="3.42578125" style="208" customWidth="1"/>
    <col min="16134" max="16134" width="6.5703125" style="208" customWidth="1"/>
    <col min="16135" max="16135" width="5.7109375" style="208" customWidth="1"/>
    <col min="16136" max="16136" width="13.5703125" style="208" customWidth="1"/>
    <col min="16137" max="16137" width="75.85546875" style="208" customWidth="1"/>
    <col min="16138" max="16384" width="9.140625" style="208"/>
  </cols>
  <sheetData>
    <row r="1" spans="1:10" ht="15" customHeight="1">
      <c r="I1" s="224" t="s">
        <v>84</v>
      </c>
    </row>
    <row r="2" spans="1:10" ht="15" customHeight="1">
      <c r="I2" s="224" t="s">
        <v>35</v>
      </c>
    </row>
    <row r="3" spans="1:10" ht="15" customHeight="1">
      <c r="A3" s="209"/>
      <c r="B3" s="209"/>
      <c r="C3" s="209"/>
      <c r="D3" s="209"/>
      <c r="E3" s="209"/>
      <c r="F3" s="209"/>
      <c r="G3" s="209"/>
      <c r="H3" s="209"/>
      <c r="I3" s="224" t="s">
        <v>36</v>
      </c>
      <c r="J3" s="210"/>
    </row>
    <row r="4" spans="1:10" ht="15" customHeight="1">
      <c r="A4" s="209"/>
      <c r="B4" s="209"/>
      <c r="C4" s="209"/>
      <c r="D4" s="209"/>
      <c r="E4" s="209"/>
      <c r="F4" s="209"/>
      <c r="G4" s="209"/>
      <c r="H4" s="209"/>
      <c r="I4" s="224" t="s">
        <v>281</v>
      </c>
      <c r="J4" s="210"/>
    </row>
    <row r="5" spans="1:10" ht="15" customHeight="1">
      <c r="A5" s="209"/>
      <c r="B5" s="209"/>
      <c r="C5" s="209"/>
      <c r="D5" s="209"/>
      <c r="E5" s="209"/>
      <c r="F5" s="209"/>
      <c r="G5" s="209"/>
      <c r="H5" s="209"/>
      <c r="I5" s="224" t="s">
        <v>264</v>
      </c>
      <c r="J5" s="210"/>
    </row>
    <row r="6" spans="1:10" ht="15" customHeight="1">
      <c r="A6" s="209"/>
      <c r="B6" s="209"/>
      <c r="C6" s="209"/>
      <c r="D6" s="209"/>
      <c r="E6" s="209"/>
      <c r="F6" s="209"/>
      <c r="G6" s="209"/>
      <c r="H6" s="209"/>
      <c r="I6" s="224" t="s">
        <v>379</v>
      </c>
      <c r="J6" s="210"/>
    </row>
    <row r="7" spans="1:10" ht="11.25" customHeight="1">
      <c r="A7" s="209"/>
      <c r="B7" s="209"/>
      <c r="C7" s="209"/>
      <c r="D7" s="209"/>
      <c r="E7" s="209"/>
      <c r="F7" s="209"/>
      <c r="G7" s="209"/>
      <c r="H7" s="209"/>
      <c r="I7" s="318" t="s">
        <v>402</v>
      </c>
      <c r="J7" s="210"/>
    </row>
    <row r="8" spans="1:10" ht="11.25" customHeight="1">
      <c r="A8" s="209"/>
      <c r="B8" s="209"/>
      <c r="C8" s="209"/>
      <c r="D8" s="209"/>
      <c r="E8" s="209"/>
      <c r="F8" s="209"/>
      <c r="G8" s="209"/>
      <c r="H8" s="209"/>
      <c r="I8" s="211"/>
      <c r="J8" s="210"/>
    </row>
    <row r="9" spans="1:10" ht="11.25" customHeight="1">
      <c r="A9" s="209"/>
      <c r="B9" s="209"/>
      <c r="C9" s="209"/>
      <c r="D9" s="209"/>
      <c r="E9" s="209"/>
      <c r="F9" s="209"/>
      <c r="G9" s="209"/>
      <c r="H9" s="209"/>
      <c r="I9" s="211"/>
      <c r="J9" s="210"/>
    </row>
    <row r="10" spans="1:10" ht="11.25" customHeight="1">
      <c r="A10" s="209"/>
      <c r="B10" s="209"/>
      <c r="C10" s="209"/>
      <c r="D10" s="209"/>
      <c r="E10" s="209"/>
      <c r="F10" s="209"/>
      <c r="G10" s="209"/>
      <c r="H10" s="209"/>
      <c r="J10" s="210"/>
    </row>
    <row r="11" spans="1:10" ht="66" customHeight="1">
      <c r="A11" s="632" t="s">
        <v>370</v>
      </c>
      <c r="B11" s="632"/>
      <c r="C11" s="632"/>
      <c r="D11" s="632"/>
      <c r="E11" s="632"/>
      <c r="F11" s="632"/>
      <c r="G11" s="632"/>
      <c r="H11" s="632"/>
      <c r="I11" s="632"/>
      <c r="J11" s="210"/>
    </row>
    <row r="12" spans="1:10" ht="13.5" thickBot="1">
      <c r="A12" s="209"/>
      <c r="B12" s="209"/>
      <c r="C12" s="209"/>
      <c r="D12" s="209"/>
      <c r="E12" s="209"/>
      <c r="F12" s="209"/>
      <c r="G12" s="209"/>
      <c r="H12" s="209"/>
      <c r="I12" s="209"/>
    </row>
    <row r="13" spans="1:10" ht="38.25" customHeight="1" thickBot="1">
      <c r="A13" s="633" t="s">
        <v>282</v>
      </c>
      <c r="B13" s="634"/>
      <c r="C13" s="634"/>
      <c r="D13" s="634"/>
      <c r="E13" s="634"/>
      <c r="F13" s="634"/>
      <c r="G13" s="634"/>
      <c r="H13" s="635"/>
      <c r="I13" s="636" t="s">
        <v>283</v>
      </c>
    </row>
    <row r="14" spans="1:10" ht="38.25" customHeight="1" thickBot="1">
      <c r="A14" s="639" t="s">
        <v>284</v>
      </c>
      <c r="B14" s="639" t="s">
        <v>285</v>
      </c>
      <c r="C14" s="641" t="s">
        <v>1</v>
      </c>
      <c r="D14" s="633" t="s">
        <v>2</v>
      </c>
      <c r="E14" s="634"/>
      <c r="F14" s="635"/>
      <c r="G14" s="642" t="s">
        <v>82</v>
      </c>
      <c r="H14" s="643"/>
      <c r="I14" s="637"/>
    </row>
    <row r="15" spans="1:10" ht="176.25" customHeight="1" thickBot="1">
      <c r="A15" s="640"/>
      <c r="B15" s="640"/>
      <c r="C15" s="640"/>
      <c r="D15" s="212"/>
      <c r="E15" s="213" t="s">
        <v>3</v>
      </c>
      <c r="F15" s="213" t="s">
        <v>4</v>
      </c>
      <c r="G15" s="214" t="s">
        <v>286</v>
      </c>
      <c r="H15" s="214" t="s">
        <v>287</v>
      </c>
      <c r="I15" s="638"/>
    </row>
    <row r="16" spans="1:10" s="209" customFormat="1" ht="40.5" customHeight="1" thickBot="1">
      <c r="A16" s="629" t="s">
        <v>43</v>
      </c>
      <c r="B16" s="630"/>
      <c r="C16" s="630"/>
      <c r="D16" s="630"/>
      <c r="E16" s="630"/>
      <c r="F16" s="630"/>
      <c r="G16" s="630"/>
      <c r="H16" s="630"/>
      <c r="I16" s="631"/>
    </row>
    <row r="17" spans="1:9" ht="33.75" customHeight="1">
      <c r="A17" s="215" t="s">
        <v>37</v>
      </c>
      <c r="B17" s="216" t="s">
        <v>9</v>
      </c>
      <c r="C17" s="216" t="s">
        <v>13</v>
      </c>
      <c r="D17" s="216" t="s">
        <v>19</v>
      </c>
      <c r="E17" s="216" t="s">
        <v>9</v>
      </c>
      <c r="F17" s="216" t="s">
        <v>14</v>
      </c>
      <c r="G17" s="216" t="s">
        <v>10</v>
      </c>
      <c r="H17" s="216" t="s">
        <v>39</v>
      </c>
      <c r="I17" s="217" t="s">
        <v>288</v>
      </c>
    </row>
    <row r="18" spans="1:9" ht="37.5" customHeight="1" thickBot="1">
      <c r="A18" s="218" t="s">
        <v>37</v>
      </c>
      <c r="B18" s="219" t="s">
        <v>9</v>
      </c>
      <c r="C18" s="219" t="s">
        <v>13</v>
      </c>
      <c r="D18" s="219" t="s">
        <v>19</v>
      </c>
      <c r="E18" s="219" t="s">
        <v>9</v>
      </c>
      <c r="F18" s="219" t="s">
        <v>14</v>
      </c>
      <c r="G18" s="219" t="s">
        <v>10</v>
      </c>
      <c r="H18" s="219" t="s">
        <v>41</v>
      </c>
      <c r="I18" s="220" t="s">
        <v>289</v>
      </c>
    </row>
    <row r="19" spans="1:9" ht="14.25">
      <c r="A19" s="221"/>
      <c r="B19" s="221"/>
      <c r="C19" s="221"/>
      <c r="D19" s="221"/>
      <c r="E19" s="221"/>
      <c r="F19" s="221"/>
      <c r="G19" s="221"/>
      <c r="H19" s="221"/>
      <c r="I19" s="221"/>
    </row>
    <row r="20" spans="1:9" ht="14.25">
      <c r="A20" s="221"/>
      <c r="B20" s="221"/>
      <c r="C20" s="221"/>
      <c r="D20" s="221"/>
      <c r="E20" s="221"/>
      <c r="F20" s="221"/>
      <c r="G20" s="221"/>
      <c r="H20" s="221"/>
      <c r="I20" s="221"/>
    </row>
    <row r="21" spans="1:9" ht="15">
      <c r="A21" s="222"/>
      <c r="B21" s="222"/>
      <c r="C21" s="222"/>
      <c r="D21" s="222"/>
      <c r="E21" s="222"/>
      <c r="F21" s="222"/>
      <c r="G21" s="222"/>
      <c r="H21" s="222"/>
      <c r="I21" s="222"/>
    </row>
    <row r="22" spans="1:9" ht="15">
      <c r="A22" s="222"/>
      <c r="B22" s="222"/>
      <c r="C22" s="222"/>
      <c r="D22" s="222"/>
      <c r="E22" s="222"/>
      <c r="F22" s="222"/>
      <c r="G22" s="222"/>
      <c r="H22" s="222"/>
      <c r="I22" s="222"/>
    </row>
  </sheetData>
  <mergeCells count="9">
    <mergeCell ref="A16:I16"/>
    <mergeCell ref="A11:I11"/>
    <mergeCell ref="A13:H13"/>
    <mergeCell ref="I13:I15"/>
    <mergeCell ref="A14:A15"/>
    <mergeCell ref="B14:B15"/>
    <mergeCell ref="C14:C15"/>
    <mergeCell ref="D14:F14"/>
    <mergeCell ref="G14:H14"/>
  </mergeCells>
  <pageMargins left="1.0236220472440944" right="0.43307086614173229" top="0.31496062992125984" bottom="0.98425196850393704" header="0.51181102362204722" footer="0.51181102362204722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90"/>
  <sheetViews>
    <sheetView tabSelected="1" view="pageBreakPreview" zoomScaleSheetLayoutView="100" workbookViewId="0">
      <selection activeCell="L8" sqref="L8"/>
    </sheetView>
  </sheetViews>
  <sheetFormatPr defaultColWidth="13.85546875" defaultRowHeight="15.75"/>
  <cols>
    <col min="1" max="1" width="45.85546875" style="3" customWidth="1"/>
    <col min="2" max="3" width="4.140625" style="3" bestFit="1" customWidth="1"/>
    <col min="4" max="6" width="4.28515625" style="3" customWidth="1"/>
    <col min="7" max="7" width="5.85546875" style="3" customWidth="1"/>
    <col min="8" max="8" width="15.7109375" style="3" customWidth="1"/>
    <col min="9" max="9" width="15.140625" style="13" hidden="1" customWidth="1"/>
    <col min="10" max="11" width="17.7109375" style="13" customWidth="1"/>
    <col min="12" max="12" width="17.7109375" style="4" customWidth="1"/>
    <col min="13" max="253" width="9.140625" style="4" customWidth="1"/>
    <col min="254" max="16384" width="13.85546875" style="4"/>
  </cols>
  <sheetData>
    <row r="1" spans="1:12" ht="15.75" customHeight="1">
      <c r="A1" s="26"/>
      <c r="I1" s="1"/>
      <c r="J1" s="1"/>
      <c r="L1" s="189" t="s">
        <v>335</v>
      </c>
    </row>
    <row r="2" spans="1:12" ht="15.75" customHeight="1">
      <c r="A2" s="26"/>
      <c r="I2" s="1"/>
      <c r="J2" s="1"/>
      <c r="L2" s="189" t="s">
        <v>35</v>
      </c>
    </row>
    <row r="3" spans="1:12" ht="15.75" customHeight="1">
      <c r="A3" s="26"/>
      <c r="I3" s="1"/>
      <c r="J3" s="1"/>
      <c r="L3" s="189" t="s">
        <v>36</v>
      </c>
    </row>
    <row r="4" spans="1:12" ht="15.75" customHeight="1">
      <c r="I4" s="1"/>
      <c r="J4" s="1"/>
      <c r="L4" s="189" t="s">
        <v>281</v>
      </c>
    </row>
    <row r="5" spans="1:12" ht="15.75" customHeight="1">
      <c r="I5" s="1"/>
      <c r="J5" s="1"/>
      <c r="L5" s="189" t="s">
        <v>264</v>
      </c>
    </row>
    <row r="6" spans="1:12" ht="15.75" customHeight="1">
      <c r="I6" s="1"/>
      <c r="J6" s="1"/>
      <c r="L6" s="189" t="s">
        <v>379</v>
      </c>
    </row>
    <row r="7" spans="1:12" ht="15.75" customHeight="1">
      <c r="I7" s="6"/>
      <c r="J7" s="6"/>
      <c r="L7" s="319" t="s">
        <v>402</v>
      </c>
    </row>
    <row r="8" spans="1:12" ht="15.75" customHeight="1">
      <c r="I8" s="6"/>
      <c r="J8" s="6"/>
      <c r="K8" s="6"/>
    </row>
    <row r="9" spans="1:12" ht="39" customHeight="1">
      <c r="A9" s="645" t="s">
        <v>368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</row>
    <row r="11" spans="1:12" ht="48" customHeight="1">
      <c r="A11" s="644" t="s">
        <v>80</v>
      </c>
      <c r="B11" s="644" t="s">
        <v>81</v>
      </c>
      <c r="C11" s="644"/>
      <c r="D11" s="644"/>
      <c r="E11" s="644"/>
      <c r="F11" s="644"/>
      <c r="G11" s="644"/>
      <c r="H11" s="644"/>
      <c r="I11" s="91" t="s">
        <v>83</v>
      </c>
      <c r="J11" s="91" t="s">
        <v>83</v>
      </c>
      <c r="K11" s="91" t="s">
        <v>83</v>
      </c>
      <c r="L11" s="91" t="s">
        <v>83</v>
      </c>
    </row>
    <row r="12" spans="1:12" ht="168" customHeight="1">
      <c r="A12" s="644"/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82</v>
      </c>
      <c r="H12" s="2" t="s">
        <v>38</v>
      </c>
      <c r="I12" s="24" t="s">
        <v>45</v>
      </c>
      <c r="J12" s="24" t="s">
        <v>240</v>
      </c>
      <c r="K12" s="24" t="s">
        <v>241</v>
      </c>
      <c r="L12" s="24" t="s">
        <v>363</v>
      </c>
    </row>
    <row r="13" spans="1:12" s="17" customFormat="1" hidden="1">
      <c r="A13" s="11" t="s">
        <v>59</v>
      </c>
      <c r="B13" s="11" t="s">
        <v>9</v>
      </c>
      <c r="C13" s="11" t="s">
        <v>19</v>
      </c>
      <c r="D13" s="11" t="s">
        <v>48</v>
      </c>
      <c r="E13" s="11" t="s">
        <v>48</v>
      </c>
      <c r="F13" s="11" t="s">
        <v>48</v>
      </c>
      <c r="G13" s="11" t="s">
        <v>10</v>
      </c>
      <c r="H13" s="11" t="s">
        <v>32</v>
      </c>
      <c r="I13" s="12"/>
      <c r="J13" s="12"/>
      <c r="K13" s="12"/>
      <c r="L13" s="12"/>
    </row>
    <row r="14" spans="1:12" s="14" customFormat="1" hidden="1">
      <c r="A14" s="11" t="s">
        <v>59</v>
      </c>
      <c r="B14" s="7" t="s">
        <v>9</v>
      </c>
      <c r="C14" s="7" t="s">
        <v>19</v>
      </c>
      <c r="D14" s="7" t="s">
        <v>48</v>
      </c>
      <c r="E14" s="7" t="s">
        <v>48</v>
      </c>
      <c r="F14" s="7" t="s">
        <v>48</v>
      </c>
      <c r="G14" s="7" t="s">
        <v>10</v>
      </c>
      <c r="H14" s="7" t="s">
        <v>60</v>
      </c>
      <c r="I14" s="8"/>
      <c r="J14" s="8"/>
      <c r="K14" s="8"/>
      <c r="L14" s="8"/>
    </row>
    <row r="15" spans="1:12" s="15" customFormat="1" ht="37.5" hidden="1" customHeight="1">
      <c r="A15" s="11" t="s">
        <v>59</v>
      </c>
      <c r="B15" s="9" t="s">
        <v>9</v>
      </c>
      <c r="C15" s="9" t="s">
        <v>19</v>
      </c>
      <c r="D15" s="9" t="s">
        <v>48</v>
      </c>
      <c r="E15" s="9" t="s">
        <v>48</v>
      </c>
      <c r="F15" s="9" t="s">
        <v>14</v>
      </c>
      <c r="G15" s="9" t="s">
        <v>10</v>
      </c>
      <c r="H15" s="9" t="s">
        <v>61</v>
      </c>
      <c r="I15" s="10"/>
      <c r="J15" s="10"/>
      <c r="K15" s="10"/>
      <c r="L15" s="10"/>
    </row>
    <row r="16" spans="1:12" s="16" customFormat="1" ht="44.25" hidden="1" customHeight="1">
      <c r="A16" s="11" t="s">
        <v>59</v>
      </c>
      <c r="B16" s="7" t="s">
        <v>9</v>
      </c>
      <c r="C16" s="7" t="s">
        <v>19</v>
      </c>
      <c r="D16" s="7" t="s">
        <v>48</v>
      </c>
      <c r="E16" s="7" t="s">
        <v>48</v>
      </c>
      <c r="F16" s="7" t="s">
        <v>48</v>
      </c>
      <c r="G16" s="7" t="s">
        <v>10</v>
      </c>
      <c r="H16" s="7" t="s">
        <v>62</v>
      </c>
      <c r="I16" s="8"/>
      <c r="J16" s="8"/>
      <c r="K16" s="8"/>
      <c r="L16" s="8"/>
    </row>
    <row r="17" spans="1:12" s="15" customFormat="1" hidden="1">
      <c r="A17" s="11" t="s">
        <v>59</v>
      </c>
      <c r="B17" s="9" t="s">
        <v>9</v>
      </c>
      <c r="C17" s="9" t="s">
        <v>19</v>
      </c>
      <c r="D17" s="9" t="s">
        <v>48</v>
      </c>
      <c r="E17" s="9" t="s">
        <v>48</v>
      </c>
      <c r="F17" s="9" t="s">
        <v>14</v>
      </c>
      <c r="G17" s="9" t="s">
        <v>10</v>
      </c>
      <c r="H17" s="9" t="s">
        <v>63</v>
      </c>
      <c r="I17" s="10"/>
      <c r="J17" s="10"/>
      <c r="K17" s="10"/>
      <c r="L17" s="10"/>
    </row>
    <row r="18" spans="1:12" s="17" customFormat="1" ht="37.5" customHeight="1">
      <c r="A18" s="25" t="s">
        <v>64</v>
      </c>
      <c r="B18" s="11" t="s">
        <v>9</v>
      </c>
      <c r="C18" s="11" t="s">
        <v>13</v>
      </c>
      <c r="D18" s="11" t="s">
        <v>48</v>
      </c>
      <c r="E18" s="11" t="s">
        <v>48</v>
      </c>
      <c r="F18" s="11" t="s">
        <v>48</v>
      </c>
      <c r="G18" s="11" t="s">
        <v>10</v>
      </c>
      <c r="H18" s="11" t="s">
        <v>32</v>
      </c>
      <c r="I18" s="23">
        <f>I28+I19</f>
        <v>647300</v>
      </c>
      <c r="J18" s="23">
        <f>J28+J19</f>
        <v>0</v>
      </c>
      <c r="K18" s="23">
        <f>K28+K19</f>
        <v>0</v>
      </c>
      <c r="L18" s="23">
        <f>L28+L19</f>
        <v>0</v>
      </c>
    </row>
    <row r="19" spans="1:12" s="14" customFormat="1" ht="24" customHeight="1">
      <c r="A19" s="25" t="s">
        <v>66</v>
      </c>
      <c r="B19" s="11" t="s">
        <v>9</v>
      </c>
      <c r="C19" s="11" t="s">
        <v>13</v>
      </c>
      <c r="D19" s="11" t="s">
        <v>48</v>
      </c>
      <c r="E19" s="11" t="s">
        <v>48</v>
      </c>
      <c r="F19" s="11" t="s">
        <v>48</v>
      </c>
      <c r="G19" s="11" t="s">
        <v>10</v>
      </c>
      <c r="H19" s="11" t="s">
        <v>65</v>
      </c>
      <c r="I19" s="23">
        <f>I25</f>
        <v>-14519530.07</v>
      </c>
      <c r="J19" s="23">
        <f>J25</f>
        <v>-11945645.140000001</v>
      </c>
      <c r="K19" s="23">
        <f>K25</f>
        <v>-12076828.9</v>
      </c>
      <c r="L19" s="23">
        <f>L25</f>
        <v>-12160409.52</v>
      </c>
    </row>
    <row r="20" spans="1:12" s="17" customFormat="1" ht="1.5" hidden="1" customHeight="1">
      <c r="A20" s="25" t="s">
        <v>67</v>
      </c>
      <c r="B20" s="11" t="s">
        <v>13</v>
      </c>
      <c r="C20" s="11" t="s">
        <v>48</v>
      </c>
      <c r="D20" s="11" t="s">
        <v>48</v>
      </c>
      <c r="E20" s="11" t="s">
        <v>48</v>
      </c>
      <c r="F20" s="11" t="s">
        <v>48</v>
      </c>
      <c r="G20" s="11" t="s">
        <v>10</v>
      </c>
      <c r="H20" s="11" t="s">
        <v>32</v>
      </c>
      <c r="I20" s="23"/>
      <c r="J20" s="23"/>
      <c r="K20" s="23"/>
      <c r="L20" s="23"/>
    </row>
    <row r="21" spans="1:12" s="14" customFormat="1" ht="45" hidden="1" customHeight="1">
      <c r="A21" s="25" t="s">
        <v>69</v>
      </c>
      <c r="B21" s="11" t="s">
        <v>13</v>
      </c>
      <c r="C21" s="11" t="s">
        <v>48</v>
      </c>
      <c r="D21" s="11" t="s">
        <v>48</v>
      </c>
      <c r="E21" s="11" t="s">
        <v>48</v>
      </c>
      <c r="F21" s="11" t="s">
        <v>48</v>
      </c>
      <c r="G21" s="11" t="s">
        <v>10</v>
      </c>
      <c r="H21" s="11" t="s">
        <v>68</v>
      </c>
      <c r="I21" s="23"/>
      <c r="J21" s="23"/>
      <c r="K21" s="23"/>
      <c r="L21" s="23"/>
    </row>
    <row r="22" spans="1:12" s="15" customFormat="1" ht="54" hidden="1" customHeight="1">
      <c r="A22" s="25" t="s">
        <v>70</v>
      </c>
      <c r="B22" s="11" t="s">
        <v>13</v>
      </c>
      <c r="C22" s="11" t="s">
        <v>48</v>
      </c>
      <c r="D22" s="11" t="s">
        <v>48</v>
      </c>
      <c r="E22" s="11" t="s">
        <v>48</v>
      </c>
      <c r="F22" s="11" t="s">
        <v>19</v>
      </c>
      <c r="G22" s="11" t="s">
        <v>10</v>
      </c>
      <c r="H22" s="11" t="s">
        <v>68</v>
      </c>
      <c r="I22" s="23"/>
      <c r="J22" s="23"/>
      <c r="K22" s="23"/>
      <c r="L22" s="23"/>
    </row>
    <row r="23" spans="1:12" s="18" customFormat="1" ht="110.25" hidden="1">
      <c r="A23" s="25" t="s">
        <v>71</v>
      </c>
      <c r="B23" s="11" t="s">
        <v>20</v>
      </c>
      <c r="C23" s="11" t="s">
        <v>9</v>
      </c>
      <c r="D23" s="11" t="s">
        <v>19</v>
      </c>
      <c r="E23" s="11" t="s">
        <v>48</v>
      </c>
      <c r="F23" s="11" t="s">
        <v>48</v>
      </c>
      <c r="G23" s="11" t="s">
        <v>10</v>
      </c>
      <c r="H23" s="11" t="s">
        <v>21</v>
      </c>
      <c r="I23" s="23"/>
      <c r="J23" s="23"/>
      <c r="K23" s="23"/>
      <c r="L23" s="23"/>
    </row>
    <row r="24" spans="1:12" s="19" customFormat="1" ht="126" hidden="1">
      <c r="A24" s="25" t="s">
        <v>72</v>
      </c>
      <c r="B24" s="11" t="s">
        <v>20</v>
      </c>
      <c r="C24" s="11" t="s">
        <v>9</v>
      </c>
      <c r="D24" s="11" t="s">
        <v>19</v>
      </c>
      <c r="E24" s="11" t="s">
        <v>48</v>
      </c>
      <c r="F24" s="11" t="s">
        <v>14</v>
      </c>
      <c r="G24" s="11" t="s">
        <v>10</v>
      </c>
      <c r="H24" s="11" t="s">
        <v>21</v>
      </c>
      <c r="I24" s="23"/>
      <c r="J24" s="23"/>
      <c r="K24" s="23"/>
      <c r="L24" s="23"/>
    </row>
    <row r="25" spans="1:12" s="15" customFormat="1" ht="34.5" customHeight="1">
      <c r="A25" s="25" t="s">
        <v>73</v>
      </c>
      <c r="B25" s="11" t="s">
        <v>9</v>
      </c>
      <c r="C25" s="11" t="s">
        <v>13</v>
      </c>
      <c r="D25" s="11" t="s">
        <v>19</v>
      </c>
      <c r="E25" s="11" t="s">
        <v>48</v>
      </c>
      <c r="F25" s="11" t="s">
        <v>48</v>
      </c>
      <c r="G25" s="11" t="s">
        <v>10</v>
      </c>
      <c r="H25" s="11" t="s">
        <v>65</v>
      </c>
      <c r="I25" s="23">
        <f t="shared" ref="I25:L26" si="0">I26</f>
        <v>-14519530.07</v>
      </c>
      <c r="J25" s="23">
        <f t="shared" si="0"/>
        <v>-11945645.140000001</v>
      </c>
      <c r="K25" s="23">
        <f t="shared" si="0"/>
        <v>-12076828.9</v>
      </c>
      <c r="L25" s="23">
        <f t="shared" si="0"/>
        <v>-12160409.52</v>
      </c>
    </row>
    <row r="26" spans="1:12" s="15" customFormat="1" ht="33.75" customHeight="1">
      <c r="A26" s="25" t="s">
        <v>74</v>
      </c>
      <c r="B26" s="11" t="s">
        <v>9</v>
      </c>
      <c r="C26" s="11" t="s">
        <v>13</v>
      </c>
      <c r="D26" s="11" t="s">
        <v>19</v>
      </c>
      <c r="E26" s="11" t="s">
        <v>9</v>
      </c>
      <c r="F26" s="11" t="s">
        <v>48</v>
      </c>
      <c r="G26" s="11" t="s">
        <v>10</v>
      </c>
      <c r="H26" s="11" t="s">
        <v>39</v>
      </c>
      <c r="I26" s="23">
        <f t="shared" si="0"/>
        <v>-14519530.07</v>
      </c>
      <c r="J26" s="23">
        <f t="shared" si="0"/>
        <v>-11945645.140000001</v>
      </c>
      <c r="K26" s="23">
        <f t="shared" si="0"/>
        <v>-12076828.9</v>
      </c>
      <c r="L26" s="23">
        <f t="shared" si="0"/>
        <v>-12160409.52</v>
      </c>
    </row>
    <row r="27" spans="1:12" s="20" customFormat="1" ht="33" customHeight="1">
      <c r="A27" s="25" t="s">
        <v>40</v>
      </c>
      <c r="B27" s="11" t="s">
        <v>9</v>
      </c>
      <c r="C27" s="11" t="s">
        <v>13</v>
      </c>
      <c r="D27" s="11" t="s">
        <v>19</v>
      </c>
      <c r="E27" s="11" t="s">
        <v>9</v>
      </c>
      <c r="F27" s="11" t="s">
        <v>14</v>
      </c>
      <c r="G27" s="11" t="s">
        <v>10</v>
      </c>
      <c r="H27" s="11" t="s">
        <v>39</v>
      </c>
      <c r="I27" s="23">
        <f>0-'2. Доходы '!J79</f>
        <v>-14519530.07</v>
      </c>
      <c r="J27" s="23">
        <f>0-'2. Доходы '!K79</f>
        <v>-11945645.140000001</v>
      </c>
      <c r="K27" s="23">
        <f>0-'2. Доходы '!L79</f>
        <v>-12076828.9</v>
      </c>
      <c r="L27" s="23">
        <f>0-'2. Доходы '!M79</f>
        <v>-12160409.52</v>
      </c>
    </row>
    <row r="28" spans="1:12" s="14" customFormat="1" ht="18.75" customHeight="1">
      <c r="A28" s="25" t="s">
        <v>76</v>
      </c>
      <c r="B28" s="11" t="s">
        <v>9</v>
      </c>
      <c r="C28" s="11" t="s">
        <v>13</v>
      </c>
      <c r="D28" s="11" t="s">
        <v>48</v>
      </c>
      <c r="E28" s="11" t="s">
        <v>48</v>
      </c>
      <c r="F28" s="11" t="s">
        <v>48</v>
      </c>
      <c r="G28" s="11" t="s">
        <v>10</v>
      </c>
      <c r="H28" s="11" t="s">
        <v>75</v>
      </c>
      <c r="I28" s="23">
        <f>I31</f>
        <v>15166830.07</v>
      </c>
      <c r="J28" s="23">
        <f t="shared" ref="J28" si="1">J31</f>
        <v>11945645.140000001</v>
      </c>
      <c r="K28" s="23">
        <f>0-K19</f>
        <v>12076828.9</v>
      </c>
      <c r="L28" s="23">
        <f>0-L19</f>
        <v>12160409.52</v>
      </c>
    </row>
    <row r="29" spans="1:12" s="15" customFormat="1" ht="31.5" customHeight="1">
      <c r="A29" s="25" t="s">
        <v>77</v>
      </c>
      <c r="B29" s="11" t="s">
        <v>9</v>
      </c>
      <c r="C29" s="11" t="s">
        <v>13</v>
      </c>
      <c r="D29" s="11" t="s">
        <v>19</v>
      </c>
      <c r="E29" s="11" t="s">
        <v>48</v>
      </c>
      <c r="F29" s="11" t="s">
        <v>48</v>
      </c>
      <c r="G29" s="11" t="s">
        <v>10</v>
      </c>
      <c r="H29" s="11" t="s">
        <v>75</v>
      </c>
      <c r="I29" s="23">
        <f>I31</f>
        <v>15166830.07</v>
      </c>
      <c r="J29" s="23">
        <f>J31</f>
        <v>11945645.140000001</v>
      </c>
      <c r="K29" s="23">
        <f>0-K25</f>
        <v>12076828.9</v>
      </c>
      <c r="L29" s="23">
        <f>0-L25</f>
        <v>12160409.52</v>
      </c>
    </row>
    <row r="30" spans="1:12" s="15" customFormat="1" ht="31.5" customHeight="1">
      <c r="A30" s="25" t="s">
        <v>78</v>
      </c>
      <c r="B30" s="11" t="s">
        <v>9</v>
      </c>
      <c r="C30" s="11" t="s">
        <v>13</v>
      </c>
      <c r="D30" s="11" t="s">
        <v>19</v>
      </c>
      <c r="E30" s="11" t="s">
        <v>9</v>
      </c>
      <c r="F30" s="11" t="s">
        <v>48</v>
      </c>
      <c r="G30" s="11" t="s">
        <v>10</v>
      </c>
      <c r="H30" s="11" t="s">
        <v>41</v>
      </c>
      <c r="I30" s="23">
        <f>I31</f>
        <v>15166830.07</v>
      </c>
      <c r="J30" s="23">
        <f>J31</f>
        <v>11945645.140000001</v>
      </c>
      <c r="K30" s="23">
        <f t="shared" ref="K30:L31" si="2">0-K26</f>
        <v>12076828.9</v>
      </c>
      <c r="L30" s="23">
        <f t="shared" si="2"/>
        <v>12160409.52</v>
      </c>
    </row>
    <row r="31" spans="1:12" s="20" customFormat="1" ht="37.5" customHeight="1">
      <c r="A31" s="25" t="s">
        <v>42</v>
      </c>
      <c r="B31" s="11" t="s">
        <v>9</v>
      </c>
      <c r="C31" s="11" t="s">
        <v>13</v>
      </c>
      <c r="D31" s="11" t="s">
        <v>19</v>
      </c>
      <c r="E31" s="11" t="s">
        <v>9</v>
      </c>
      <c r="F31" s="11" t="s">
        <v>14</v>
      </c>
      <c r="G31" s="11" t="s">
        <v>10</v>
      </c>
      <c r="H31" s="11" t="s">
        <v>41</v>
      </c>
      <c r="I31" s="23">
        <f>'4 Вед. структура'!M203</f>
        <v>15166830.07</v>
      </c>
      <c r="J31" s="23">
        <f>'3 РзПр'!F40</f>
        <v>11945645.140000001</v>
      </c>
      <c r="K31" s="23">
        <f t="shared" si="2"/>
        <v>12076828.9</v>
      </c>
      <c r="L31" s="23">
        <f t="shared" si="2"/>
        <v>12160409.52</v>
      </c>
    </row>
    <row r="32" spans="1:12" s="17" customFormat="1" ht="26.25" customHeight="1">
      <c r="A32" s="25" t="s">
        <v>79</v>
      </c>
      <c r="B32" s="11"/>
      <c r="C32" s="11"/>
      <c r="D32" s="11"/>
      <c r="E32" s="11"/>
      <c r="F32" s="11"/>
      <c r="G32" s="11"/>
      <c r="H32" s="11"/>
      <c r="I32" s="23">
        <f>I18</f>
        <v>647300</v>
      </c>
      <c r="J32" s="23">
        <f>J18</f>
        <v>0</v>
      </c>
      <c r="K32" s="23">
        <f>K18</f>
        <v>0</v>
      </c>
      <c r="L32" s="23">
        <f>L18</f>
        <v>0</v>
      </c>
    </row>
    <row r="33" spans="1:11" s="17" customFormat="1">
      <c r="A33" s="21"/>
      <c r="B33" s="5"/>
      <c r="C33" s="5"/>
      <c r="D33" s="5"/>
      <c r="E33" s="5"/>
      <c r="F33" s="5"/>
      <c r="G33" s="5"/>
      <c r="H33" s="5"/>
      <c r="I33" s="22"/>
      <c r="J33" s="22"/>
      <c r="K33" s="22"/>
    </row>
    <row r="34" spans="1:11" s="17" customFormat="1">
      <c r="A34" s="21"/>
      <c r="B34" s="5"/>
      <c r="C34" s="5"/>
      <c r="D34" s="5"/>
      <c r="E34" s="5"/>
      <c r="F34" s="5"/>
      <c r="G34" s="5"/>
      <c r="H34" s="5"/>
      <c r="I34" s="22"/>
      <c r="J34" s="22"/>
      <c r="K34" s="22"/>
    </row>
    <row r="35" spans="1:11" s="17" customFormat="1">
      <c r="A35" s="21"/>
      <c r="B35" s="5"/>
      <c r="C35" s="5"/>
      <c r="D35" s="5"/>
      <c r="E35" s="5"/>
      <c r="F35" s="5"/>
      <c r="G35" s="5"/>
      <c r="H35" s="5"/>
      <c r="I35" s="22"/>
      <c r="J35" s="22"/>
      <c r="K35" s="22"/>
    </row>
    <row r="36" spans="1:11" s="17" customFormat="1">
      <c r="A36" s="21"/>
      <c r="B36" s="5"/>
      <c r="C36" s="5"/>
      <c r="D36" s="5"/>
      <c r="E36" s="5"/>
      <c r="F36" s="5"/>
      <c r="G36" s="5"/>
      <c r="H36" s="5"/>
      <c r="I36" s="22"/>
      <c r="J36" s="22"/>
      <c r="K36" s="22"/>
    </row>
    <row r="37" spans="1:11" s="17" customFormat="1">
      <c r="A37" s="21"/>
      <c r="B37" s="5"/>
      <c r="C37" s="5"/>
      <c r="D37" s="5"/>
      <c r="E37" s="5"/>
      <c r="F37" s="5"/>
      <c r="G37" s="5"/>
      <c r="H37" s="5"/>
      <c r="I37" s="22"/>
      <c r="J37" s="22"/>
      <c r="K37" s="22"/>
    </row>
    <row r="38" spans="1:11" s="17" customFormat="1">
      <c r="A38" s="21"/>
      <c r="B38" s="5"/>
      <c r="C38" s="5"/>
      <c r="D38" s="5"/>
      <c r="E38" s="5"/>
      <c r="F38" s="5"/>
      <c r="G38" s="5"/>
      <c r="H38" s="5"/>
      <c r="I38" s="22"/>
      <c r="J38" s="22"/>
      <c r="K38" s="22"/>
    </row>
    <row r="39" spans="1:11" s="17" customFormat="1">
      <c r="A39" s="21"/>
      <c r="B39" s="5"/>
      <c r="C39" s="5"/>
      <c r="D39" s="5"/>
      <c r="E39" s="5"/>
      <c r="F39" s="5"/>
      <c r="G39" s="5"/>
      <c r="H39" s="5"/>
      <c r="I39" s="22"/>
      <c r="J39" s="22"/>
      <c r="K39" s="22"/>
    </row>
    <row r="40" spans="1:11" s="17" customFormat="1">
      <c r="A40" s="21"/>
      <c r="B40" s="5"/>
      <c r="C40" s="5"/>
      <c r="D40" s="5"/>
      <c r="E40" s="5"/>
      <c r="F40" s="5"/>
      <c r="G40" s="5"/>
      <c r="H40" s="5"/>
      <c r="I40" s="22"/>
      <c r="J40" s="22"/>
      <c r="K40" s="22"/>
    </row>
    <row r="41" spans="1:11" s="17" customFormat="1">
      <c r="A41" s="21"/>
      <c r="B41" s="5"/>
      <c r="C41" s="5"/>
      <c r="D41" s="5"/>
      <c r="E41" s="5"/>
      <c r="F41" s="5"/>
      <c r="G41" s="5"/>
      <c r="H41" s="5"/>
      <c r="I41" s="22"/>
      <c r="J41" s="22"/>
      <c r="K41" s="22"/>
    </row>
    <row r="42" spans="1:11" s="17" customFormat="1">
      <c r="A42" s="5"/>
      <c r="B42" s="5"/>
      <c r="C42" s="5"/>
      <c r="D42" s="5"/>
      <c r="E42" s="5"/>
      <c r="F42" s="5"/>
      <c r="G42" s="5"/>
      <c r="H42" s="5"/>
      <c r="I42" s="22"/>
      <c r="J42" s="22"/>
      <c r="K42" s="22"/>
    </row>
    <row r="43" spans="1:11" s="17" customFormat="1">
      <c r="A43" s="5"/>
      <c r="B43" s="5"/>
      <c r="C43" s="5"/>
      <c r="D43" s="5"/>
      <c r="E43" s="5"/>
      <c r="F43" s="5"/>
      <c r="G43" s="5"/>
      <c r="H43" s="5"/>
      <c r="I43" s="22"/>
      <c r="J43" s="22"/>
      <c r="K43" s="22"/>
    </row>
    <row r="44" spans="1:11" s="17" customFormat="1">
      <c r="A44" s="5"/>
      <c r="B44" s="5"/>
      <c r="C44" s="5"/>
      <c r="D44" s="5"/>
      <c r="E44" s="5"/>
      <c r="F44" s="5"/>
      <c r="G44" s="5"/>
      <c r="H44" s="5"/>
      <c r="I44" s="22"/>
      <c r="J44" s="22"/>
      <c r="K44" s="22"/>
    </row>
    <row r="45" spans="1:11" s="17" customFormat="1">
      <c r="A45" s="5"/>
      <c r="B45" s="5"/>
      <c r="C45" s="5"/>
      <c r="D45" s="5"/>
      <c r="E45" s="5"/>
      <c r="F45" s="5"/>
      <c r="G45" s="5"/>
      <c r="H45" s="5"/>
      <c r="I45" s="22"/>
      <c r="J45" s="22"/>
      <c r="K45" s="22"/>
    </row>
    <row r="46" spans="1:11" s="17" customFormat="1">
      <c r="A46" s="5"/>
      <c r="B46" s="5"/>
      <c r="C46" s="5"/>
      <c r="D46" s="5"/>
      <c r="E46" s="5"/>
      <c r="F46" s="5"/>
      <c r="G46" s="5"/>
      <c r="H46" s="5"/>
      <c r="I46" s="22"/>
      <c r="J46" s="22"/>
      <c r="K46" s="22"/>
    </row>
    <row r="47" spans="1:11" s="17" customFormat="1">
      <c r="A47" s="5"/>
      <c r="B47" s="5"/>
      <c r="C47" s="5"/>
      <c r="D47" s="5"/>
      <c r="E47" s="5"/>
      <c r="F47" s="5"/>
      <c r="G47" s="5"/>
      <c r="H47" s="5"/>
      <c r="I47" s="22"/>
      <c r="J47" s="22"/>
      <c r="K47" s="22"/>
    </row>
    <row r="48" spans="1:11" s="17" customFormat="1">
      <c r="A48" s="5"/>
      <c r="B48" s="5"/>
      <c r="C48" s="5"/>
      <c r="D48" s="5"/>
      <c r="E48" s="5"/>
      <c r="F48" s="5"/>
      <c r="G48" s="5"/>
      <c r="H48" s="5"/>
      <c r="I48" s="22"/>
      <c r="J48" s="22"/>
      <c r="K48" s="22"/>
    </row>
    <row r="49" spans="1:11" s="17" customFormat="1">
      <c r="A49" s="5"/>
      <c r="B49" s="5"/>
      <c r="C49" s="5"/>
      <c r="D49" s="5"/>
      <c r="E49" s="5"/>
      <c r="F49" s="5"/>
      <c r="G49" s="5"/>
      <c r="H49" s="5"/>
      <c r="I49" s="22"/>
      <c r="J49" s="22"/>
      <c r="K49" s="22"/>
    </row>
    <row r="50" spans="1:11" s="17" customFormat="1">
      <c r="A50" s="5"/>
      <c r="B50" s="5"/>
      <c r="C50" s="5"/>
      <c r="D50" s="5"/>
      <c r="E50" s="5"/>
      <c r="F50" s="5"/>
      <c r="G50" s="5"/>
      <c r="H50" s="5"/>
      <c r="I50" s="22"/>
      <c r="J50" s="22"/>
      <c r="K50" s="22"/>
    </row>
    <row r="51" spans="1:11" s="17" customFormat="1">
      <c r="A51" s="5"/>
      <c r="B51" s="5"/>
      <c r="C51" s="5"/>
      <c r="D51" s="5"/>
      <c r="E51" s="5"/>
      <c r="F51" s="5"/>
      <c r="G51" s="5"/>
      <c r="H51" s="5"/>
      <c r="I51" s="22"/>
      <c r="J51" s="22"/>
      <c r="K51" s="22"/>
    </row>
    <row r="52" spans="1:11" s="17" customFormat="1">
      <c r="A52" s="5"/>
      <c r="B52" s="5"/>
      <c r="C52" s="5"/>
      <c r="D52" s="5"/>
      <c r="E52" s="5"/>
      <c r="F52" s="5"/>
      <c r="G52" s="5"/>
      <c r="H52" s="5"/>
      <c r="I52" s="22"/>
      <c r="J52" s="22"/>
      <c r="K52" s="22"/>
    </row>
    <row r="53" spans="1:11" s="17" customFormat="1">
      <c r="A53" s="5"/>
      <c r="B53" s="5"/>
      <c r="C53" s="5"/>
      <c r="D53" s="5"/>
      <c r="E53" s="5"/>
      <c r="F53" s="5"/>
      <c r="G53" s="5"/>
      <c r="H53" s="5"/>
      <c r="I53" s="22"/>
      <c r="J53" s="22"/>
      <c r="K53" s="22"/>
    </row>
    <row r="54" spans="1:11" s="17" customFormat="1">
      <c r="A54" s="5"/>
      <c r="B54" s="5"/>
      <c r="C54" s="5"/>
      <c r="D54" s="5"/>
      <c r="E54" s="5"/>
      <c r="F54" s="5"/>
      <c r="G54" s="5"/>
      <c r="H54" s="5"/>
      <c r="I54" s="22"/>
      <c r="J54" s="22"/>
      <c r="K54" s="22"/>
    </row>
    <row r="55" spans="1:11" s="17" customFormat="1">
      <c r="A55" s="5"/>
      <c r="B55" s="5"/>
      <c r="C55" s="5"/>
      <c r="D55" s="5"/>
      <c r="E55" s="5"/>
      <c r="F55" s="5"/>
      <c r="G55" s="5"/>
      <c r="H55" s="5"/>
      <c r="I55" s="22"/>
      <c r="J55" s="22"/>
      <c r="K55" s="22"/>
    </row>
    <row r="56" spans="1:11" s="17" customFormat="1">
      <c r="A56" s="5"/>
      <c r="B56" s="5"/>
      <c r="C56" s="5"/>
      <c r="D56" s="5"/>
      <c r="E56" s="5"/>
      <c r="F56" s="5"/>
      <c r="G56" s="5"/>
      <c r="H56" s="5"/>
      <c r="I56" s="22"/>
      <c r="J56" s="22"/>
      <c r="K56" s="22"/>
    </row>
    <row r="57" spans="1:11" s="17" customFormat="1">
      <c r="A57" s="5"/>
      <c r="B57" s="5"/>
      <c r="C57" s="5"/>
      <c r="D57" s="5"/>
      <c r="E57" s="5"/>
      <c r="F57" s="5"/>
      <c r="G57" s="5"/>
      <c r="H57" s="5"/>
      <c r="I57" s="22"/>
      <c r="J57" s="22"/>
      <c r="K57" s="22"/>
    </row>
    <row r="58" spans="1:11" s="17" customFormat="1">
      <c r="A58" s="5"/>
      <c r="B58" s="5"/>
      <c r="C58" s="5"/>
      <c r="D58" s="5"/>
      <c r="E58" s="5"/>
      <c r="F58" s="5"/>
      <c r="G58" s="5"/>
      <c r="H58" s="5"/>
      <c r="I58" s="22"/>
      <c r="J58" s="22"/>
      <c r="K58" s="22"/>
    </row>
    <row r="59" spans="1:11" s="17" customFormat="1">
      <c r="A59" s="5"/>
      <c r="B59" s="5"/>
      <c r="C59" s="5"/>
      <c r="D59" s="5"/>
      <c r="E59" s="5"/>
      <c r="F59" s="5"/>
      <c r="G59" s="5"/>
      <c r="H59" s="5"/>
      <c r="I59" s="22"/>
      <c r="J59" s="22"/>
      <c r="K59" s="22"/>
    </row>
    <row r="60" spans="1:11" s="17" customFormat="1">
      <c r="A60" s="5"/>
      <c r="B60" s="5"/>
      <c r="C60" s="5"/>
      <c r="D60" s="5"/>
      <c r="E60" s="5"/>
      <c r="F60" s="5"/>
      <c r="G60" s="5"/>
      <c r="H60" s="5"/>
      <c r="I60" s="22"/>
      <c r="J60" s="22"/>
      <c r="K60" s="22"/>
    </row>
    <row r="61" spans="1:11" s="17" customFormat="1">
      <c r="A61" s="5"/>
      <c r="B61" s="5"/>
      <c r="C61" s="5"/>
      <c r="D61" s="5"/>
      <c r="E61" s="5"/>
      <c r="F61" s="5"/>
      <c r="G61" s="5"/>
      <c r="H61" s="5"/>
      <c r="I61" s="22"/>
      <c r="J61" s="22"/>
      <c r="K61" s="22"/>
    </row>
    <row r="62" spans="1:11" s="17" customFormat="1">
      <c r="A62" s="5"/>
      <c r="B62" s="5"/>
      <c r="C62" s="5"/>
      <c r="D62" s="5"/>
      <c r="E62" s="5"/>
      <c r="F62" s="5"/>
      <c r="G62" s="5"/>
      <c r="H62" s="5"/>
      <c r="I62" s="22"/>
      <c r="J62" s="22"/>
      <c r="K62" s="22"/>
    </row>
    <row r="63" spans="1:11" s="17" customFormat="1">
      <c r="A63" s="5"/>
      <c r="B63" s="5"/>
      <c r="C63" s="5"/>
      <c r="D63" s="5"/>
      <c r="E63" s="5"/>
      <c r="F63" s="5"/>
      <c r="G63" s="5"/>
      <c r="H63" s="5"/>
      <c r="I63" s="22"/>
      <c r="J63" s="22"/>
      <c r="K63" s="22"/>
    </row>
    <row r="64" spans="1:11" s="17" customFormat="1">
      <c r="A64" s="5"/>
      <c r="B64" s="5"/>
      <c r="C64" s="5"/>
      <c r="D64" s="5"/>
      <c r="E64" s="5"/>
      <c r="F64" s="5"/>
      <c r="G64" s="5"/>
      <c r="H64" s="5"/>
      <c r="I64" s="22"/>
      <c r="J64" s="22"/>
      <c r="K64" s="22"/>
    </row>
    <row r="65" spans="1:11" s="17" customFormat="1">
      <c r="A65" s="5"/>
      <c r="B65" s="5"/>
      <c r="C65" s="5"/>
      <c r="D65" s="5"/>
      <c r="E65" s="5"/>
      <c r="F65" s="5"/>
      <c r="G65" s="5"/>
      <c r="H65" s="5"/>
      <c r="I65" s="22"/>
      <c r="J65" s="22"/>
      <c r="K65" s="22"/>
    </row>
    <row r="66" spans="1:11" s="17" customFormat="1">
      <c r="A66" s="5"/>
      <c r="B66" s="5"/>
      <c r="C66" s="5"/>
      <c r="D66" s="5"/>
      <c r="E66" s="5"/>
      <c r="F66" s="5"/>
      <c r="G66" s="5"/>
      <c r="H66" s="5"/>
      <c r="I66" s="22"/>
      <c r="J66" s="22"/>
      <c r="K66" s="22"/>
    </row>
    <row r="67" spans="1:11" s="17" customFormat="1">
      <c r="A67" s="5"/>
      <c r="B67" s="5"/>
      <c r="C67" s="5"/>
      <c r="D67" s="5"/>
      <c r="E67" s="5"/>
      <c r="F67" s="5"/>
      <c r="G67" s="5"/>
      <c r="H67" s="5"/>
      <c r="I67" s="22"/>
      <c r="J67" s="22"/>
      <c r="K67" s="22"/>
    </row>
    <row r="68" spans="1:11" s="17" customFormat="1">
      <c r="A68" s="5"/>
      <c r="B68" s="5"/>
      <c r="C68" s="5"/>
      <c r="D68" s="5"/>
      <c r="E68" s="5"/>
      <c r="F68" s="5"/>
      <c r="G68" s="5"/>
      <c r="H68" s="5"/>
      <c r="I68" s="22"/>
      <c r="J68" s="22"/>
      <c r="K68" s="22"/>
    </row>
    <row r="69" spans="1:11" s="17" customFormat="1">
      <c r="A69" s="5"/>
      <c r="B69" s="5"/>
      <c r="C69" s="5"/>
      <c r="D69" s="5"/>
      <c r="E69" s="5"/>
      <c r="F69" s="5"/>
      <c r="G69" s="5"/>
      <c r="H69" s="5"/>
      <c r="I69" s="22"/>
      <c r="J69" s="22"/>
      <c r="K69" s="22"/>
    </row>
    <row r="70" spans="1:11" s="17" customFormat="1">
      <c r="A70" s="5"/>
      <c r="B70" s="5"/>
      <c r="C70" s="5"/>
      <c r="D70" s="5"/>
      <c r="E70" s="5"/>
      <c r="F70" s="5"/>
      <c r="G70" s="5"/>
      <c r="H70" s="5"/>
      <c r="I70" s="22"/>
      <c r="J70" s="22"/>
      <c r="K70" s="22"/>
    </row>
    <row r="71" spans="1:11" s="17" customFormat="1">
      <c r="A71" s="5"/>
      <c r="B71" s="5"/>
      <c r="C71" s="5"/>
      <c r="D71" s="5"/>
      <c r="E71" s="5"/>
      <c r="F71" s="5"/>
      <c r="G71" s="5"/>
      <c r="H71" s="5"/>
      <c r="I71" s="22"/>
      <c r="J71" s="22"/>
      <c r="K71" s="22"/>
    </row>
    <row r="72" spans="1:11" s="17" customFormat="1">
      <c r="A72" s="5"/>
      <c r="B72" s="5"/>
      <c r="C72" s="5"/>
      <c r="D72" s="5"/>
      <c r="E72" s="5"/>
      <c r="F72" s="5"/>
      <c r="G72" s="5"/>
      <c r="H72" s="5"/>
      <c r="I72" s="22"/>
      <c r="J72" s="22"/>
      <c r="K72" s="22"/>
    </row>
    <row r="73" spans="1:11" s="17" customFormat="1">
      <c r="A73" s="5"/>
      <c r="B73" s="5"/>
      <c r="C73" s="5"/>
      <c r="D73" s="5"/>
      <c r="E73" s="5"/>
      <c r="F73" s="5"/>
      <c r="G73" s="5"/>
      <c r="H73" s="5"/>
      <c r="I73" s="22"/>
      <c r="J73" s="22"/>
      <c r="K73" s="22"/>
    </row>
    <row r="74" spans="1:11" s="17" customFormat="1">
      <c r="A74" s="5"/>
      <c r="B74" s="5"/>
      <c r="C74" s="5"/>
      <c r="D74" s="5"/>
      <c r="E74" s="5"/>
      <c r="F74" s="5"/>
      <c r="G74" s="5"/>
      <c r="H74" s="5"/>
      <c r="I74" s="22"/>
      <c r="J74" s="22"/>
      <c r="K74" s="22"/>
    </row>
    <row r="75" spans="1:11" s="17" customFormat="1">
      <c r="A75" s="5"/>
      <c r="B75" s="5"/>
      <c r="C75" s="5"/>
      <c r="D75" s="5"/>
      <c r="E75" s="5"/>
      <c r="F75" s="5"/>
      <c r="G75" s="5"/>
      <c r="H75" s="5"/>
      <c r="I75" s="22"/>
      <c r="J75" s="22"/>
      <c r="K75" s="22"/>
    </row>
    <row r="76" spans="1:11" s="17" customFormat="1">
      <c r="A76" s="5"/>
      <c r="B76" s="5"/>
      <c r="C76" s="5"/>
      <c r="D76" s="5"/>
      <c r="E76" s="5"/>
      <c r="F76" s="5"/>
      <c r="G76" s="5"/>
      <c r="H76" s="5"/>
      <c r="I76" s="22"/>
      <c r="J76" s="22"/>
      <c r="K76" s="22"/>
    </row>
    <row r="77" spans="1:11" s="17" customFormat="1">
      <c r="A77" s="5"/>
      <c r="B77" s="5"/>
      <c r="C77" s="5"/>
      <c r="D77" s="5"/>
      <c r="E77" s="5"/>
      <c r="F77" s="5"/>
      <c r="G77" s="5"/>
      <c r="H77" s="5"/>
      <c r="I77" s="22"/>
      <c r="J77" s="22"/>
      <c r="K77" s="22"/>
    </row>
    <row r="78" spans="1:11" s="17" customFormat="1">
      <c r="A78" s="5"/>
      <c r="B78" s="5"/>
      <c r="C78" s="5"/>
      <c r="D78" s="5"/>
      <c r="E78" s="5"/>
      <c r="F78" s="5"/>
      <c r="G78" s="5"/>
      <c r="H78" s="5"/>
      <c r="I78" s="22"/>
      <c r="J78" s="22"/>
      <c r="K78" s="22"/>
    </row>
    <row r="79" spans="1:11" s="17" customFormat="1">
      <c r="A79" s="5"/>
      <c r="B79" s="5"/>
      <c r="C79" s="5"/>
      <c r="D79" s="5"/>
      <c r="E79" s="5"/>
      <c r="F79" s="5"/>
      <c r="G79" s="5"/>
      <c r="H79" s="5"/>
      <c r="I79" s="22"/>
      <c r="J79" s="22"/>
      <c r="K79" s="22"/>
    </row>
    <row r="80" spans="1:11" s="17" customFormat="1">
      <c r="A80" s="5"/>
      <c r="B80" s="5"/>
      <c r="C80" s="5"/>
      <c r="D80" s="5"/>
      <c r="E80" s="5"/>
      <c r="F80" s="5"/>
      <c r="G80" s="5"/>
      <c r="H80" s="5"/>
      <c r="I80" s="22"/>
      <c r="J80" s="22"/>
      <c r="K80" s="22"/>
    </row>
    <row r="81" spans="1:11" s="17" customFormat="1">
      <c r="A81" s="5"/>
      <c r="B81" s="5"/>
      <c r="C81" s="5"/>
      <c r="D81" s="5"/>
      <c r="E81" s="5"/>
      <c r="F81" s="5"/>
      <c r="G81" s="5"/>
      <c r="H81" s="5"/>
      <c r="I81" s="22"/>
      <c r="J81" s="22"/>
      <c r="K81" s="22"/>
    </row>
    <row r="82" spans="1:11" s="17" customFormat="1">
      <c r="A82" s="5"/>
      <c r="B82" s="5"/>
      <c r="C82" s="5"/>
      <c r="D82" s="5"/>
      <c r="E82" s="5"/>
      <c r="F82" s="5"/>
      <c r="G82" s="5"/>
      <c r="H82" s="5"/>
      <c r="I82" s="22"/>
      <c r="J82" s="22"/>
      <c r="K82" s="22"/>
    </row>
    <row r="83" spans="1:11" s="17" customFormat="1">
      <c r="A83" s="5"/>
      <c r="B83" s="5"/>
      <c r="C83" s="5"/>
      <c r="D83" s="5"/>
      <c r="E83" s="5"/>
      <c r="F83" s="5"/>
      <c r="G83" s="5"/>
      <c r="H83" s="5"/>
      <c r="I83" s="22"/>
      <c r="J83" s="22"/>
      <c r="K83" s="22"/>
    </row>
    <row r="84" spans="1:11" s="17" customFormat="1">
      <c r="A84" s="5"/>
      <c r="B84" s="5"/>
      <c r="C84" s="5"/>
      <c r="D84" s="5"/>
      <c r="E84" s="5"/>
      <c r="F84" s="5"/>
      <c r="G84" s="5"/>
      <c r="H84" s="5"/>
      <c r="I84" s="22"/>
      <c r="J84" s="22"/>
      <c r="K84" s="22"/>
    </row>
    <row r="85" spans="1:11" s="17" customFormat="1">
      <c r="A85" s="5"/>
      <c r="B85" s="5"/>
      <c r="C85" s="5"/>
      <c r="D85" s="5"/>
      <c r="E85" s="5"/>
      <c r="F85" s="5"/>
      <c r="G85" s="5"/>
      <c r="H85" s="5"/>
      <c r="I85" s="22"/>
      <c r="J85" s="22"/>
      <c r="K85" s="22"/>
    </row>
    <row r="86" spans="1:11" s="17" customFormat="1">
      <c r="A86" s="5"/>
      <c r="B86" s="5"/>
      <c r="C86" s="5"/>
      <c r="D86" s="5"/>
      <c r="E86" s="5"/>
      <c r="F86" s="5"/>
      <c r="G86" s="5"/>
      <c r="H86" s="5"/>
      <c r="I86" s="22"/>
      <c r="J86" s="22"/>
      <c r="K86" s="22"/>
    </row>
    <row r="87" spans="1:11" s="17" customFormat="1">
      <c r="A87" s="5"/>
      <c r="B87" s="5"/>
      <c r="C87" s="5"/>
      <c r="D87" s="5"/>
      <c r="E87" s="5"/>
      <c r="F87" s="5"/>
      <c r="G87" s="5"/>
      <c r="H87" s="5"/>
      <c r="I87" s="22"/>
      <c r="J87" s="22"/>
      <c r="K87" s="22"/>
    </row>
    <row r="88" spans="1:11" s="17" customFormat="1">
      <c r="A88" s="5"/>
      <c r="B88" s="5"/>
      <c r="C88" s="5"/>
      <c r="D88" s="5"/>
      <c r="E88" s="5"/>
      <c r="F88" s="5"/>
      <c r="G88" s="5"/>
      <c r="H88" s="5"/>
      <c r="I88" s="22"/>
      <c r="J88" s="22"/>
      <c r="K88" s="22"/>
    </row>
    <row r="89" spans="1:11" s="17" customFormat="1">
      <c r="A89" s="5"/>
      <c r="B89" s="5"/>
      <c r="C89" s="5"/>
      <c r="D89" s="5"/>
      <c r="E89" s="5"/>
      <c r="F89" s="5"/>
      <c r="G89" s="5"/>
      <c r="H89" s="5"/>
      <c r="I89" s="22"/>
      <c r="J89" s="22"/>
      <c r="K89" s="22"/>
    </row>
    <row r="90" spans="1:11" s="17" customFormat="1">
      <c r="A90" s="5"/>
      <c r="B90" s="5"/>
      <c r="C90" s="5"/>
      <c r="D90" s="5"/>
      <c r="E90" s="5"/>
      <c r="F90" s="5"/>
      <c r="G90" s="5"/>
      <c r="H90" s="5"/>
      <c r="I90" s="22"/>
      <c r="J90" s="22"/>
      <c r="K90" s="22"/>
    </row>
    <row r="91" spans="1:11" s="17" customFormat="1">
      <c r="A91" s="5"/>
      <c r="B91" s="5"/>
      <c r="C91" s="5"/>
      <c r="D91" s="5"/>
      <c r="E91" s="5"/>
      <c r="F91" s="5"/>
      <c r="G91" s="5"/>
      <c r="H91" s="5"/>
      <c r="I91" s="22"/>
      <c r="J91" s="22"/>
      <c r="K91" s="22"/>
    </row>
    <row r="92" spans="1:11" s="17" customFormat="1">
      <c r="A92" s="5"/>
      <c r="B92" s="5"/>
      <c r="C92" s="5"/>
      <c r="D92" s="5"/>
      <c r="E92" s="5"/>
      <c r="F92" s="5"/>
      <c r="G92" s="5"/>
      <c r="H92" s="5"/>
      <c r="I92" s="22"/>
      <c r="J92" s="22"/>
      <c r="K92" s="22"/>
    </row>
    <row r="93" spans="1:11" s="17" customFormat="1">
      <c r="A93" s="5"/>
      <c r="B93" s="5"/>
      <c r="C93" s="5"/>
      <c r="D93" s="5"/>
      <c r="E93" s="5"/>
      <c r="F93" s="5"/>
      <c r="G93" s="5"/>
      <c r="H93" s="5"/>
      <c r="I93" s="22"/>
      <c r="J93" s="22"/>
      <c r="K93" s="22"/>
    </row>
    <row r="94" spans="1:11" s="17" customFormat="1">
      <c r="A94" s="5"/>
      <c r="B94" s="5"/>
      <c r="C94" s="5"/>
      <c r="D94" s="5"/>
      <c r="E94" s="5"/>
      <c r="F94" s="5"/>
      <c r="G94" s="5"/>
      <c r="H94" s="5"/>
      <c r="I94" s="22"/>
      <c r="J94" s="22"/>
      <c r="K94" s="22"/>
    </row>
    <row r="95" spans="1:11" s="17" customFormat="1">
      <c r="A95" s="5"/>
      <c r="B95" s="5"/>
      <c r="C95" s="5"/>
      <c r="D95" s="5"/>
      <c r="E95" s="5"/>
      <c r="F95" s="5"/>
      <c r="G95" s="5"/>
      <c r="H95" s="5"/>
      <c r="I95" s="22"/>
      <c r="J95" s="22"/>
      <c r="K95" s="22"/>
    </row>
    <row r="96" spans="1:11" s="17" customFormat="1">
      <c r="A96" s="5"/>
      <c r="B96" s="5"/>
      <c r="C96" s="5"/>
      <c r="D96" s="5"/>
      <c r="E96" s="5"/>
      <c r="F96" s="5"/>
      <c r="G96" s="5"/>
      <c r="H96" s="5"/>
      <c r="I96" s="22"/>
      <c r="J96" s="22"/>
      <c r="K96" s="22"/>
    </row>
    <row r="97" spans="1:11" s="17" customFormat="1">
      <c r="A97" s="5"/>
      <c r="B97" s="5"/>
      <c r="C97" s="5"/>
      <c r="D97" s="5"/>
      <c r="E97" s="5"/>
      <c r="F97" s="5"/>
      <c r="G97" s="5"/>
      <c r="H97" s="5"/>
      <c r="I97" s="22"/>
      <c r="J97" s="22"/>
      <c r="K97" s="22"/>
    </row>
    <row r="98" spans="1:11" s="17" customFormat="1">
      <c r="A98" s="5"/>
      <c r="B98" s="5"/>
      <c r="C98" s="5"/>
      <c r="D98" s="5"/>
      <c r="E98" s="5"/>
      <c r="F98" s="5"/>
      <c r="G98" s="5"/>
      <c r="H98" s="5"/>
      <c r="I98" s="22"/>
      <c r="J98" s="22"/>
      <c r="K98" s="22"/>
    </row>
    <row r="99" spans="1:11" s="17" customFormat="1">
      <c r="A99" s="5"/>
      <c r="B99" s="5"/>
      <c r="C99" s="5"/>
      <c r="D99" s="5"/>
      <c r="E99" s="5"/>
      <c r="F99" s="5"/>
      <c r="G99" s="5"/>
      <c r="H99" s="5"/>
      <c r="I99" s="22"/>
      <c r="J99" s="22"/>
      <c r="K99" s="22"/>
    </row>
    <row r="100" spans="1:11" s="17" customFormat="1">
      <c r="A100" s="5"/>
      <c r="B100" s="5"/>
      <c r="C100" s="5"/>
      <c r="D100" s="5"/>
      <c r="E100" s="5"/>
      <c r="F100" s="5"/>
      <c r="G100" s="5"/>
      <c r="H100" s="5"/>
      <c r="I100" s="22"/>
      <c r="J100" s="22"/>
      <c r="K100" s="22"/>
    </row>
    <row r="101" spans="1:11" s="17" customFormat="1">
      <c r="A101" s="5"/>
      <c r="B101" s="5"/>
      <c r="C101" s="5"/>
      <c r="D101" s="5"/>
      <c r="E101" s="5"/>
      <c r="F101" s="5"/>
      <c r="G101" s="5"/>
      <c r="H101" s="5"/>
      <c r="I101" s="22"/>
      <c r="J101" s="22"/>
      <c r="K101" s="22"/>
    </row>
    <row r="102" spans="1:11" s="17" customFormat="1">
      <c r="A102" s="5"/>
      <c r="B102" s="5"/>
      <c r="C102" s="5"/>
      <c r="D102" s="5"/>
      <c r="E102" s="5"/>
      <c r="F102" s="5"/>
      <c r="G102" s="5"/>
      <c r="H102" s="5"/>
      <c r="I102" s="22"/>
      <c r="J102" s="22"/>
      <c r="K102" s="22"/>
    </row>
    <row r="103" spans="1:11" s="17" customFormat="1">
      <c r="A103" s="5"/>
      <c r="B103" s="5"/>
      <c r="C103" s="5"/>
      <c r="D103" s="5"/>
      <c r="E103" s="5"/>
      <c r="F103" s="5"/>
      <c r="G103" s="5"/>
      <c r="H103" s="5"/>
      <c r="I103" s="22"/>
      <c r="J103" s="22"/>
      <c r="K103" s="22"/>
    </row>
    <row r="104" spans="1:11" s="17" customFormat="1">
      <c r="A104" s="5"/>
      <c r="B104" s="5"/>
      <c r="C104" s="5"/>
      <c r="D104" s="5"/>
      <c r="E104" s="5"/>
      <c r="F104" s="5"/>
      <c r="G104" s="5"/>
      <c r="H104" s="5"/>
      <c r="I104" s="22"/>
      <c r="J104" s="22"/>
      <c r="K104" s="22"/>
    </row>
    <row r="105" spans="1:11" s="17" customFormat="1">
      <c r="A105" s="5"/>
      <c r="B105" s="5"/>
      <c r="C105" s="5"/>
      <c r="D105" s="5"/>
      <c r="E105" s="5"/>
      <c r="F105" s="5"/>
      <c r="G105" s="5"/>
      <c r="H105" s="5"/>
      <c r="I105" s="22"/>
      <c r="J105" s="22"/>
      <c r="K105" s="22"/>
    </row>
    <row r="106" spans="1:11" s="17" customFormat="1">
      <c r="A106" s="5"/>
      <c r="B106" s="5"/>
      <c r="C106" s="5"/>
      <c r="D106" s="5"/>
      <c r="E106" s="5"/>
      <c r="F106" s="5"/>
      <c r="G106" s="5"/>
      <c r="H106" s="5"/>
      <c r="I106" s="22"/>
      <c r="J106" s="22"/>
      <c r="K106" s="22"/>
    </row>
    <row r="107" spans="1:11" s="17" customFormat="1">
      <c r="A107" s="5"/>
      <c r="B107" s="5"/>
      <c r="C107" s="5"/>
      <c r="D107" s="5"/>
      <c r="E107" s="5"/>
      <c r="F107" s="5"/>
      <c r="G107" s="5"/>
      <c r="H107" s="5"/>
      <c r="I107" s="22"/>
      <c r="J107" s="22"/>
      <c r="K107" s="22"/>
    </row>
    <row r="108" spans="1:11" s="17" customFormat="1">
      <c r="A108" s="5"/>
      <c r="B108" s="5"/>
      <c r="C108" s="5"/>
      <c r="D108" s="5"/>
      <c r="E108" s="5"/>
      <c r="F108" s="5"/>
      <c r="G108" s="5"/>
      <c r="H108" s="5"/>
      <c r="I108" s="22"/>
      <c r="J108" s="22"/>
      <c r="K108" s="22"/>
    </row>
    <row r="109" spans="1:11" s="17" customFormat="1">
      <c r="A109" s="5"/>
      <c r="B109" s="5"/>
      <c r="C109" s="5"/>
      <c r="D109" s="5"/>
      <c r="E109" s="5"/>
      <c r="F109" s="5"/>
      <c r="G109" s="5"/>
      <c r="H109" s="5"/>
      <c r="I109" s="22"/>
      <c r="J109" s="22"/>
      <c r="K109" s="22"/>
    </row>
    <row r="110" spans="1:11" s="17" customFormat="1">
      <c r="A110" s="5"/>
      <c r="B110" s="5"/>
      <c r="C110" s="5"/>
      <c r="D110" s="5"/>
      <c r="E110" s="5"/>
      <c r="F110" s="5"/>
      <c r="G110" s="5"/>
      <c r="H110" s="5"/>
      <c r="I110" s="22"/>
      <c r="J110" s="22"/>
      <c r="K110" s="22"/>
    </row>
    <row r="111" spans="1:11" s="17" customFormat="1">
      <c r="A111" s="5"/>
      <c r="B111" s="5"/>
      <c r="C111" s="5"/>
      <c r="D111" s="5"/>
      <c r="E111" s="5"/>
      <c r="F111" s="5"/>
      <c r="G111" s="5"/>
      <c r="H111" s="5"/>
      <c r="I111" s="22"/>
      <c r="J111" s="22"/>
      <c r="K111" s="22"/>
    </row>
    <row r="112" spans="1:11" s="17" customFormat="1">
      <c r="A112" s="5"/>
      <c r="B112" s="5"/>
      <c r="C112" s="5"/>
      <c r="D112" s="5"/>
      <c r="E112" s="5"/>
      <c r="F112" s="5"/>
      <c r="G112" s="5"/>
      <c r="H112" s="5"/>
      <c r="I112" s="22"/>
      <c r="J112" s="22"/>
      <c r="K112" s="22"/>
    </row>
    <row r="113" spans="1:11" s="17" customFormat="1">
      <c r="A113" s="5"/>
      <c r="B113" s="5"/>
      <c r="C113" s="5"/>
      <c r="D113" s="5"/>
      <c r="E113" s="5"/>
      <c r="F113" s="5"/>
      <c r="G113" s="5"/>
      <c r="H113" s="5"/>
      <c r="I113" s="22"/>
      <c r="J113" s="22"/>
      <c r="K113" s="22"/>
    </row>
    <row r="114" spans="1:11" s="17" customFormat="1">
      <c r="A114" s="5"/>
      <c r="B114" s="5"/>
      <c r="C114" s="5"/>
      <c r="D114" s="5"/>
      <c r="E114" s="5"/>
      <c r="F114" s="5"/>
      <c r="G114" s="5"/>
      <c r="H114" s="5"/>
      <c r="I114" s="22"/>
      <c r="J114" s="22"/>
      <c r="K114" s="22"/>
    </row>
    <row r="115" spans="1:11" s="17" customFormat="1">
      <c r="A115" s="5"/>
      <c r="B115" s="5"/>
      <c r="C115" s="5"/>
      <c r="D115" s="5"/>
      <c r="E115" s="5"/>
      <c r="F115" s="5"/>
      <c r="G115" s="5"/>
      <c r="H115" s="5"/>
      <c r="I115" s="22"/>
      <c r="J115" s="22"/>
      <c r="K115" s="22"/>
    </row>
    <row r="116" spans="1:11" s="17" customFormat="1">
      <c r="A116" s="5"/>
      <c r="B116" s="5"/>
      <c r="C116" s="5"/>
      <c r="D116" s="5"/>
      <c r="E116" s="5"/>
      <c r="F116" s="5"/>
      <c r="G116" s="5"/>
      <c r="H116" s="5"/>
      <c r="I116" s="22"/>
      <c r="J116" s="22"/>
      <c r="K116" s="22"/>
    </row>
    <row r="117" spans="1:11" s="17" customFormat="1">
      <c r="A117" s="5"/>
      <c r="B117" s="5"/>
      <c r="C117" s="5"/>
      <c r="D117" s="5"/>
      <c r="E117" s="5"/>
      <c r="F117" s="5"/>
      <c r="G117" s="5"/>
      <c r="H117" s="5"/>
      <c r="I117" s="22"/>
      <c r="J117" s="22"/>
      <c r="K117" s="22"/>
    </row>
    <row r="118" spans="1:11" s="17" customFormat="1">
      <c r="A118" s="5"/>
      <c r="B118" s="5"/>
      <c r="C118" s="5"/>
      <c r="D118" s="5"/>
      <c r="E118" s="5"/>
      <c r="F118" s="5"/>
      <c r="G118" s="5"/>
      <c r="H118" s="5"/>
      <c r="I118" s="22"/>
      <c r="J118" s="22"/>
      <c r="K118" s="22"/>
    </row>
    <row r="119" spans="1:11" s="17" customFormat="1">
      <c r="A119" s="5"/>
      <c r="B119" s="5"/>
      <c r="C119" s="5"/>
      <c r="D119" s="5"/>
      <c r="E119" s="5"/>
      <c r="F119" s="5"/>
      <c r="G119" s="5"/>
      <c r="H119" s="5"/>
      <c r="I119" s="22"/>
      <c r="J119" s="22"/>
      <c r="K119" s="22"/>
    </row>
    <row r="120" spans="1:11" s="17" customFormat="1">
      <c r="A120" s="5"/>
      <c r="B120" s="5"/>
      <c r="C120" s="5"/>
      <c r="D120" s="5"/>
      <c r="E120" s="5"/>
      <c r="F120" s="5"/>
      <c r="G120" s="5"/>
      <c r="H120" s="5"/>
      <c r="I120" s="22"/>
      <c r="J120" s="22"/>
      <c r="K120" s="22"/>
    </row>
    <row r="121" spans="1:11" s="17" customFormat="1">
      <c r="A121" s="5"/>
      <c r="B121" s="5"/>
      <c r="C121" s="5"/>
      <c r="D121" s="5"/>
      <c r="E121" s="5"/>
      <c r="F121" s="5"/>
      <c r="G121" s="5"/>
      <c r="H121" s="5"/>
      <c r="I121" s="22"/>
      <c r="J121" s="22"/>
      <c r="K121" s="22"/>
    </row>
    <row r="122" spans="1:11" s="17" customFormat="1">
      <c r="A122" s="5"/>
      <c r="B122" s="5"/>
      <c r="C122" s="5"/>
      <c r="D122" s="5"/>
      <c r="E122" s="5"/>
      <c r="F122" s="5"/>
      <c r="G122" s="5"/>
      <c r="H122" s="5"/>
      <c r="I122" s="22"/>
      <c r="J122" s="22"/>
      <c r="K122" s="22"/>
    </row>
    <row r="123" spans="1:11" s="17" customFormat="1">
      <c r="A123" s="5"/>
      <c r="B123" s="5"/>
      <c r="C123" s="5"/>
      <c r="D123" s="5"/>
      <c r="E123" s="5"/>
      <c r="F123" s="5"/>
      <c r="G123" s="5"/>
      <c r="H123" s="5"/>
      <c r="I123" s="22"/>
      <c r="J123" s="22"/>
      <c r="K123" s="22"/>
    </row>
    <row r="124" spans="1:11" s="17" customFormat="1">
      <c r="A124" s="5"/>
      <c r="B124" s="5"/>
      <c r="C124" s="5"/>
      <c r="D124" s="5"/>
      <c r="E124" s="5"/>
      <c r="F124" s="5"/>
      <c r="G124" s="5"/>
      <c r="H124" s="5"/>
      <c r="I124" s="22"/>
      <c r="J124" s="22"/>
      <c r="K124" s="22"/>
    </row>
    <row r="125" spans="1:11" s="17" customFormat="1">
      <c r="A125" s="5"/>
      <c r="B125" s="5"/>
      <c r="C125" s="5"/>
      <c r="D125" s="5"/>
      <c r="E125" s="5"/>
      <c r="F125" s="5"/>
      <c r="G125" s="5"/>
      <c r="H125" s="5"/>
      <c r="I125" s="22"/>
      <c r="J125" s="22"/>
      <c r="K125" s="22"/>
    </row>
    <row r="126" spans="1:11" s="17" customFormat="1">
      <c r="A126" s="5"/>
      <c r="B126" s="5"/>
      <c r="C126" s="5"/>
      <c r="D126" s="5"/>
      <c r="E126" s="5"/>
      <c r="F126" s="5"/>
      <c r="G126" s="5"/>
      <c r="H126" s="5"/>
      <c r="I126" s="22"/>
      <c r="J126" s="22"/>
      <c r="K126" s="22"/>
    </row>
    <row r="127" spans="1:11" s="17" customFormat="1">
      <c r="A127" s="5"/>
      <c r="B127" s="5"/>
      <c r="C127" s="5"/>
      <c r="D127" s="5"/>
      <c r="E127" s="5"/>
      <c r="F127" s="5"/>
      <c r="G127" s="5"/>
      <c r="H127" s="5"/>
      <c r="I127" s="22"/>
      <c r="J127" s="22"/>
      <c r="K127" s="22"/>
    </row>
    <row r="128" spans="1:11" s="17" customFormat="1">
      <c r="A128" s="5"/>
      <c r="B128" s="5"/>
      <c r="C128" s="5"/>
      <c r="D128" s="5"/>
      <c r="E128" s="5"/>
      <c r="F128" s="5"/>
      <c r="G128" s="5"/>
      <c r="H128" s="5"/>
      <c r="I128" s="22"/>
      <c r="J128" s="22"/>
      <c r="K128" s="22"/>
    </row>
    <row r="129" spans="1:11" s="17" customFormat="1">
      <c r="A129" s="5"/>
      <c r="B129" s="5"/>
      <c r="C129" s="5"/>
      <c r="D129" s="5"/>
      <c r="E129" s="5"/>
      <c r="F129" s="5"/>
      <c r="G129" s="5"/>
      <c r="H129" s="5"/>
      <c r="I129" s="22"/>
      <c r="J129" s="22"/>
      <c r="K129" s="22"/>
    </row>
    <row r="130" spans="1:11" s="17" customFormat="1">
      <c r="A130" s="5"/>
      <c r="B130" s="5"/>
      <c r="C130" s="5"/>
      <c r="D130" s="5"/>
      <c r="E130" s="5"/>
      <c r="F130" s="5"/>
      <c r="G130" s="5"/>
      <c r="H130" s="5"/>
      <c r="I130" s="22"/>
      <c r="J130" s="22"/>
      <c r="K130" s="22"/>
    </row>
    <row r="131" spans="1:11" s="17" customFormat="1">
      <c r="A131" s="5"/>
      <c r="B131" s="5"/>
      <c r="C131" s="5"/>
      <c r="D131" s="5"/>
      <c r="E131" s="5"/>
      <c r="F131" s="5"/>
      <c r="G131" s="5"/>
      <c r="H131" s="5"/>
      <c r="I131" s="22"/>
      <c r="J131" s="22"/>
      <c r="K131" s="22"/>
    </row>
    <row r="132" spans="1:11" s="17" customFormat="1">
      <c r="A132" s="5"/>
      <c r="B132" s="5"/>
      <c r="C132" s="5"/>
      <c r="D132" s="5"/>
      <c r="E132" s="5"/>
      <c r="F132" s="5"/>
      <c r="G132" s="5"/>
      <c r="H132" s="5"/>
      <c r="I132" s="22"/>
      <c r="J132" s="22"/>
      <c r="K132" s="22"/>
    </row>
    <row r="133" spans="1:11" s="17" customFormat="1">
      <c r="A133" s="5"/>
      <c r="B133" s="5"/>
      <c r="C133" s="5"/>
      <c r="D133" s="5"/>
      <c r="E133" s="5"/>
      <c r="F133" s="5"/>
      <c r="G133" s="5"/>
      <c r="H133" s="5"/>
      <c r="I133" s="22"/>
      <c r="J133" s="22"/>
      <c r="K133" s="22"/>
    </row>
    <row r="134" spans="1:11" s="17" customFormat="1">
      <c r="A134" s="5"/>
      <c r="B134" s="5"/>
      <c r="C134" s="5"/>
      <c r="D134" s="5"/>
      <c r="E134" s="5"/>
      <c r="F134" s="5"/>
      <c r="G134" s="5"/>
      <c r="H134" s="5"/>
      <c r="I134" s="22"/>
      <c r="J134" s="22"/>
      <c r="K134" s="22"/>
    </row>
    <row r="135" spans="1:11" s="17" customFormat="1">
      <c r="A135" s="5"/>
      <c r="B135" s="5"/>
      <c r="C135" s="5"/>
      <c r="D135" s="5"/>
      <c r="E135" s="5"/>
      <c r="F135" s="5"/>
      <c r="G135" s="5"/>
      <c r="H135" s="5"/>
      <c r="I135" s="22"/>
      <c r="J135" s="22"/>
      <c r="K135" s="22"/>
    </row>
    <row r="136" spans="1:11" s="17" customFormat="1">
      <c r="A136" s="5"/>
      <c r="B136" s="5"/>
      <c r="C136" s="5"/>
      <c r="D136" s="5"/>
      <c r="E136" s="5"/>
      <c r="F136" s="5"/>
      <c r="G136" s="5"/>
      <c r="H136" s="5"/>
      <c r="I136" s="22"/>
      <c r="J136" s="22"/>
      <c r="K136" s="22"/>
    </row>
    <row r="137" spans="1:11" s="17" customFormat="1">
      <c r="A137" s="5"/>
      <c r="B137" s="5"/>
      <c r="C137" s="5"/>
      <c r="D137" s="5"/>
      <c r="E137" s="5"/>
      <c r="F137" s="5"/>
      <c r="G137" s="5"/>
      <c r="H137" s="5"/>
      <c r="I137" s="22"/>
      <c r="J137" s="22"/>
      <c r="K137" s="22"/>
    </row>
    <row r="138" spans="1:11" s="17" customFormat="1">
      <c r="A138" s="5"/>
      <c r="B138" s="5"/>
      <c r="C138" s="5"/>
      <c r="D138" s="5"/>
      <c r="E138" s="5"/>
      <c r="F138" s="5"/>
      <c r="G138" s="5"/>
      <c r="H138" s="5"/>
      <c r="I138" s="22"/>
      <c r="J138" s="22"/>
      <c r="K138" s="22"/>
    </row>
    <row r="139" spans="1:11" s="17" customFormat="1">
      <c r="A139" s="5"/>
      <c r="B139" s="5"/>
      <c r="C139" s="5"/>
      <c r="D139" s="5"/>
      <c r="E139" s="5"/>
      <c r="F139" s="5"/>
      <c r="G139" s="5"/>
      <c r="H139" s="5"/>
      <c r="I139" s="22"/>
      <c r="J139" s="22"/>
      <c r="K139" s="22"/>
    </row>
    <row r="140" spans="1:11" s="17" customFormat="1">
      <c r="A140" s="5"/>
      <c r="B140" s="5"/>
      <c r="C140" s="5"/>
      <c r="D140" s="5"/>
      <c r="E140" s="5"/>
      <c r="F140" s="5"/>
      <c r="G140" s="5"/>
      <c r="H140" s="5"/>
      <c r="I140" s="22"/>
      <c r="J140" s="22"/>
      <c r="K140" s="22"/>
    </row>
    <row r="141" spans="1:11" s="17" customFormat="1">
      <c r="A141" s="5"/>
      <c r="B141" s="5"/>
      <c r="C141" s="5"/>
      <c r="D141" s="5"/>
      <c r="E141" s="5"/>
      <c r="F141" s="5"/>
      <c r="G141" s="5"/>
      <c r="H141" s="5"/>
      <c r="I141" s="22"/>
      <c r="J141" s="22"/>
      <c r="K141" s="22"/>
    </row>
    <row r="142" spans="1:11" s="17" customFormat="1">
      <c r="A142" s="5"/>
      <c r="B142" s="5"/>
      <c r="C142" s="5"/>
      <c r="D142" s="5"/>
      <c r="E142" s="5"/>
      <c r="F142" s="5"/>
      <c r="G142" s="5"/>
      <c r="H142" s="5"/>
      <c r="I142" s="22"/>
      <c r="J142" s="22"/>
      <c r="K142" s="22"/>
    </row>
    <row r="143" spans="1:11" s="17" customFormat="1">
      <c r="A143" s="5"/>
      <c r="B143" s="5"/>
      <c r="C143" s="5"/>
      <c r="D143" s="5"/>
      <c r="E143" s="5"/>
      <c r="F143" s="5"/>
      <c r="G143" s="5"/>
      <c r="H143" s="5"/>
      <c r="I143" s="22"/>
      <c r="J143" s="22"/>
      <c r="K143" s="22"/>
    </row>
    <row r="144" spans="1:11" s="17" customFormat="1">
      <c r="A144" s="5"/>
      <c r="B144" s="5"/>
      <c r="C144" s="5"/>
      <c r="D144" s="5"/>
      <c r="E144" s="5"/>
      <c r="F144" s="5"/>
      <c r="G144" s="5"/>
      <c r="H144" s="5"/>
      <c r="I144" s="22"/>
      <c r="J144" s="22"/>
      <c r="K144" s="22"/>
    </row>
    <row r="145" spans="1:11" s="17" customFormat="1">
      <c r="A145" s="5"/>
      <c r="B145" s="5"/>
      <c r="C145" s="5"/>
      <c r="D145" s="5"/>
      <c r="E145" s="5"/>
      <c r="F145" s="5"/>
      <c r="G145" s="5"/>
      <c r="H145" s="5"/>
      <c r="I145" s="22"/>
      <c r="J145" s="22"/>
      <c r="K145" s="22"/>
    </row>
    <row r="146" spans="1:11" s="17" customFormat="1">
      <c r="A146" s="5"/>
      <c r="B146" s="5"/>
      <c r="C146" s="5"/>
      <c r="D146" s="5"/>
      <c r="E146" s="5"/>
      <c r="F146" s="5"/>
      <c r="G146" s="5"/>
      <c r="H146" s="5"/>
      <c r="I146" s="22"/>
      <c r="J146" s="22"/>
      <c r="K146" s="22"/>
    </row>
    <row r="147" spans="1:11" s="17" customFormat="1">
      <c r="A147" s="5"/>
      <c r="B147" s="5"/>
      <c r="C147" s="5"/>
      <c r="D147" s="5"/>
      <c r="E147" s="5"/>
      <c r="F147" s="5"/>
      <c r="G147" s="5"/>
      <c r="H147" s="5"/>
      <c r="I147" s="22"/>
      <c r="J147" s="22"/>
      <c r="K147" s="22"/>
    </row>
    <row r="148" spans="1:11" s="17" customFormat="1">
      <c r="A148" s="5"/>
      <c r="B148" s="5"/>
      <c r="C148" s="5"/>
      <c r="D148" s="5"/>
      <c r="E148" s="5"/>
      <c r="F148" s="5"/>
      <c r="G148" s="5"/>
      <c r="H148" s="5"/>
      <c r="I148" s="22"/>
      <c r="J148" s="22"/>
      <c r="K148" s="22"/>
    </row>
    <row r="149" spans="1:11" s="17" customFormat="1">
      <c r="A149" s="5"/>
      <c r="B149" s="5"/>
      <c r="C149" s="5"/>
      <c r="D149" s="5"/>
      <c r="E149" s="5"/>
      <c r="F149" s="5"/>
      <c r="G149" s="5"/>
      <c r="H149" s="5"/>
      <c r="I149" s="22"/>
      <c r="J149" s="22"/>
      <c r="K149" s="22"/>
    </row>
    <row r="150" spans="1:11" s="17" customFormat="1">
      <c r="A150" s="5"/>
      <c r="B150" s="5"/>
      <c r="C150" s="5"/>
      <c r="D150" s="5"/>
      <c r="E150" s="5"/>
      <c r="F150" s="5"/>
      <c r="G150" s="5"/>
      <c r="H150" s="5"/>
      <c r="I150" s="22"/>
      <c r="J150" s="22"/>
      <c r="K150" s="22"/>
    </row>
    <row r="151" spans="1:11" s="17" customFormat="1">
      <c r="A151" s="5"/>
      <c r="B151" s="5"/>
      <c r="C151" s="5"/>
      <c r="D151" s="5"/>
      <c r="E151" s="5"/>
      <c r="F151" s="5"/>
      <c r="G151" s="5"/>
      <c r="H151" s="5"/>
      <c r="I151" s="22"/>
      <c r="J151" s="22"/>
      <c r="K151" s="22"/>
    </row>
    <row r="152" spans="1:11" s="17" customFormat="1">
      <c r="A152" s="5"/>
      <c r="B152" s="5"/>
      <c r="C152" s="5"/>
      <c r="D152" s="5"/>
      <c r="E152" s="5"/>
      <c r="F152" s="5"/>
      <c r="G152" s="5"/>
      <c r="H152" s="5"/>
      <c r="I152" s="22"/>
      <c r="J152" s="22"/>
      <c r="K152" s="22"/>
    </row>
    <row r="153" spans="1:11" s="17" customFormat="1">
      <c r="A153" s="5"/>
      <c r="B153" s="5"/>
      <c r="C153" s="5"/>
      <c r="D153" s="5"/>
      <c r="E153" s="5"/>
      <c r="F153" s="5"/>
      <c r="G153" s="5"/>
      <c r="H153" s="5"/>
      <c r="I153" s="22"/>
      <c r="J153" s="22"/>
      <c r="K153" s="22"/>
    </row>
    <row r="154" spans="1:11" s="17" customFormat="1">
      <c r="A154" s="5"/>
      <c r="B154" s="5"/>
      <c r="C154" s="5"/>
      <c r="D154" s="5"/>
      <c r="E154" s="5"/>
      <c r="F154" s="5"/>
      <c r="G154" s="5"/>
      <c r="H154" s="5"/>
      <c r="I154" s="22"/>
      <c r="J154" s="22"/>
      <c r="K154" s="22"/>
    </row>
    <row r="155" spans="1:11" s="17" customFormat="1">
      <c r="A155" s="5"/>
      <c r="B155" s="5"/>
      <c r="C155" s="5"/>
      <c r="D155" s="5"/>
      <c r="E155" s="5"/>
      <c r="F155" s="5"/>
      <c r="G155" s="5"/>
      <c r="H155" s="5"/>
      <c r="I155" s="22"/>
      <c r="J155" s="22"/>
      <c r="K155" s="22"/>
    </row>
    <row r="156" spans="1:11" s="17" customFormat="1">
      <c r="A156" s="5"/>
      <c r="B156" s="5"/>
      <c r="C156" s="5"/>
      <c r="D156" s="5"/>
      <c r="E156" s="5"/>
      <c r="F156" s="5"/>
      <c r="G156" s="5"/>
      <c r="H156" s="5"/>
      <c r="I156" s="22"/>
      <c r="J156" s="22"/>
      <c r="K156" s="22"/>
    </row>
    <row r="157" spans="1:11" s="17" customFormat="1">
      <c r="A157" s="5"/>
      <c r="B157" s="5"/>
      <c r="C157" s="5"/>
      <c r="D157" s="5"/>
      <c r="E157" s="5"/>
      <c r="F157" s="5"/>
      <c r="G157" s="5"/>
      <c r="H157" s="5"/>
      <c r="I157" s="22"/>
      <c r="J157" s="22"/>
      <c r="K157" s="22"/>
    </row>
    <row r="158" spans="1:11" s="17" customFormat="1">
      <c r="A158" s="5"/>
      <c r="B158" s="5"/>
      <c r="C158" s="5"/>
      <c r="D158" s="5"/>
      <c r="E158" s="5"/>
      <c r="F158" s="5"/>
      <c r="G158" s="5"/>
      <c r="H158" s="5"/>
      <c r="I158" s="22"/>
      <c r="J158" s="22"/>
      <c r="K158" s="22"/>
    </row>
    <row r="159" spans="1:11" s="17" customFormat="1">
      <c r="A159" s="5"/>
      <c r="B159" s="5"/>
      <c r="C159" s="5"/>
      <c r="D159" s="5"/>
      <c r="E159" s="5"/>
      <c r="F159" s="5"/>
      <c r="G159" s="5"/>
      <c r="H159" s="5"/>
      <c r="I159" s="22"/>
      <c r="J159" s="22"/>
      <c r="K159" s="22"/>
    </row>
    <row r="160" spans="1:11" s="17" customFormat="1">
      <c r="A160" s="5"/>
      <c r="B160" s="5"/>
      <c r="C160" s="5"/>
      <c r="D160" s="5"/>
      <c r="E160" s="5"/>
      <c r="F160" s="5"/>
      <c r="G160" s="5"/>
      <c r="H160" s="5"/>
      <c r="I160" s="22"/>
      <c r="J160" s="22"/>
      <c r="K160" s="22"/>
    </row>
    <row r="161" spans="1:11" s="17" customFormat="1">
      <c r="A161" s="5"/>
      <c r="B161" s="5"/>
      <c r="C161" s="5"/>
      <c r="D161" s="5"/>
      <c r="E161" s="5"/>
      <c r="F161" s="5"/>
      <c r="G161" s="5"/>
      <c r="H161" s="5"/>
      <c r="I161" s="22"/>
      <c r="J161" s="22"/>
      <c r="K161" s="22"/>
    </row>
    <row r="162" spans="1:11" s="17" customFormat="1">
      <c r="A162" s="5"/>
      <c r="B162" s="5"/>
      <c r="C162" s="5"/>
      <c r="D162" s="5"/>
      <c r="E162" s="5"/>
      <c r="F162" s="5"/>
      <c r="G162" s="5"/>
      <c r="H162" s="5"/>
      <c r="I162" s="22"/>
      <c r="J162" s="22"/>
      <c r="K162" s="22"/>
    </row>
    <row r="163" spans="1:11" s="17" customFormat="1">
      <c r="A163" s="5"/>
      <c r="B163" s="5"/>
      <c r="C163" s="5"/>
      <c r="D163" s="5"/>
      <c r="E163" s="5"/>
      <c r="F163" s="5"/>
      <c r="G163" s="5"/>
      <c r="H163" s="5"/>
      <c r="I163" s="22"/>
      <c r="J163" s="22"/>
      <c r="K163" s="22"/>
    </row>
    <row r="164" spans="1:11" s="17" customFormat="1">
      <c r="A164" s="5"/>
      <c r="B164" s="5"/>
      <c r="C164" s="5"/>
      <c r="D164" s="5"/>
      <c r="E164" s="5"/>
      <c r="F164" s="5"/>
      <c r="G164" s="5"/>
      <c r="H164" s="5"/>
      <c r="I164" s="22"/>
      <c r="J164" s="22"/>
      <c r="K164" s="22"/>
    </row>
    <row r="165" spans="1:11" s="17" customFormat="1">
      <c r="A165" s="5"/>
      <c r="B165" s="5"/>
      <c r="C165" s="5"/>
      <c r="D165" s="5"/>
      <c r="E165" s="5"/>
      <c r="F165" s="5"/>
      <c r="G165" s="5"/>
      <c r="H165" s="5"/>
      <c r="I165" s="22"/>
      <c r="J165" s="22"/>
      <c r="K165" s="22"/>
    </row>
    <row r="166" spans="1:11" s="17" customFormat="1">
      <c r="A166" s="5"/>
      <c r="B166" s="5"/>
      <c r="C166" s="5"/>
      <c r="D166" s="5"/>
      <c r="E166" s="5"/>
      <c r="F166" s="5"/>
      <c r="G166" s="5"/>
      <c r="H166" s="5"/>
      <c r="I166" s="22"/>
      <c r="J166" s="22"/>
      <c r="K166" s="22"/>
    </row>
    <row r="167" spans="1:11" s="17" customFormat="1">
      <c r="A167" s="5"/>
      <c r="B167" s="5"/>
      <c r="C167" s="5"/>
      <c r="D167" s="5"/>
      <c r="E167" s="5"/>
      <c r="F167" s="5"/>
      <c r="G167" s="5"/>
      <c r="H167" s="5"/>
      <c r="I167" s="22"/>
      <c r="J167" s="22"/>
      <c r="K167" s="22"/>
    </row>
    <row r="168" spans="1:11" s="17" customFormat="1">
      <c r="A168" s="5"/>
      <c r="B168" s="5"/>
      <c r="C168" s="5"/>
      <c r="D168" s="5"/>
      <c r="E168" s="5"/>
      <c r="F168" s="5"/>
      <c r="G168" s="5"/>
      <c r="H168" s="5"/>
      <c r="I168" s="22"/>
      <c r="J168" s="22"/>
      <c r="K168" s="22"/>
    </row>
    <row r="169" spans="1:11" s="17" customFormat="1">
      <c r="A169" s="5"/>
      <c r="B169" s="5"/>
      <c r="C169" s="5"/>
      <c r="D169" s="5"/>
      <c r="E169" s="5"/>
      <c r="F169" s="5"/>
      <c r="G169" s="5"/>
      <c r="H169" s="5"/>
      <c r="I169" s="22"/>
      <c r="J169" s="22"/>
      <c r="K169" s="22"/>
    </row>
    <row r="170" spans="1:11" s="17" customFormat="1">
      <c r="A170" s="5"/>
      <c r="B170" s="5"/>
      <c r="C170" s="5"/>
      <c r="D170" s="5"/>
      <c r="E170" s="5"/>
      <c r="F170" s="5"/>
      <c r="G170" s="5"/>
      <c r="H170" s="5"/>
      <c r="I170" s="22"/>
      <c r="J170" s="22"/>
      <c r="K170" s="22"/>
    </row>
    <row r="171" spans="1:11" s="17" customFormat="1">
      <c r="A171" s="5"/>
      <c r="B171" s="5"/>
      <c r="C171" s="5"/>
      <c r="D171" s="5"/>
      <c r="E171" s="5"/>
      <c r="F171" s="5"/>
      <c r="G171" s="5"/>
      <c r="H171" s="5"/>
      <c r="I171" s="22"/>
      <c r="J171" s="22"/>
      <c r="K171" s="22"/>
    </row>
    <row r="172" spans="1:11" s="17" customFormat="1">
      <c r="A172" s="5"/>
      <c r="B172" s="5"/>
      <c r="C172" s="5"/>
      <c r="D172" s="5"/>
      <c r="E172" s="5"/>
      <c r="F172" s="5"/>
      <c r="G172" s="5"/>
      <c r="H172" s="5"/>
      <c r="I172" s="22"/>
      <c r="J172" s="22"/>
      <c r="K172" s="22"/>
    </row>
    <row r="173" spans="1:11" s="17" customFormat="1">
      <c r="A173" s="5"/>
      <c r="B173" s="5"/>
      <c r="C173" s="5"/>
      <c r="D173" s="5"/>
      <c r="E173" s="5"/>
      <c r="F173" s="5"/>
      <c r="G173" s="5"/>
      <c r="H173" s="5"/>
      <c r="I173" s="22"/>
      <c r="J173" s="22"/>
      <c r="K173" s="22"/>
    </row>
    <row r="174" spans="1:11" s="17" customFormat="1">
      <c r="A174" s="5"/>
      <c r="B174" s="5"/>
      <c r="C174" s="5"/>
      <c r="D174" s="5"/>
      <c r="E174" s="5"/>
      <c r="F174" s="5"/>
      <c r="G174" s="5"/>
      <c r="H174" s="5"/>
      <c r="I174" s="22"/>
      <c r="J174" s="22"/>
      <c r="K174" s="22"/>
    </row>
    <row r="175" spans="1:11" s="17" customFormat="1">
      <c r="A175" s="5"/>
      <c r="B175" s="5"/>
      <c r="C175" s="5"/>
      <c r="D175" s="5"/>
      <c r="E175" s="5"/>
      <c r="F175" s="5"/>
      <c r="G175" s="5"/>
      <c r="H175" s="5"/>
      <c r="I175" s="22"/>
      <c r="J175" s="22"/>
      <c r="K175" s="22"/>
    </row>
    <row r="176" spans="1:11" s="17" customFormat="1">
      <c r="A176" s="5"/>
      <c r="B176" s="5"/>
      <c r="C176" s="5"/>
      <c r="D176" s="5"/>
      <c r="E176" s="5"/>
      <c r="F176" s="5"/>
      <c r="G176" s="5"/>
      <c r="H176" s="5"/>
      <c r="I176" s="22"/>
      <c r="J176" s="22"/>
      <c r="K176" s="22"/>
    </row>
    <row r="177" spans="1:11" s="17" customFormat="1">
      <c r="A177" s="5"/>
      <c r="B177" s="5"/>
      <c r="C177" s="5"/>
      <c r="D177" s="5"/>
      <c r="E177" s="5"/>
      <c r="F177" s="5"/>
      <c r="G177" s="5"/>
      <c r="H177" s="5"/>
      <c r="I177" s="22"/>
      <c r="J177" s="22"/>
      <c r="K177" s="22"/>
    </row>
    <row r="178" spans="1:11" s="17" customFormat="1">
      <c r="A178" s="5"/>
      <c r="B178" s="5"/>
      <c r="C178" s="5"/>
      <c r="D178" s="5"/>
      <c r="E178" s="5"/>
      <c r="F178" s="5"/>
      <c r="G178" s="5"/>
      <c r="H178" s="5"/>
      <c r="I178" s="22"/>
      <c r="J178" s="22"/>
      <c r="K178" s="22"/>
    </row>
    <row r="179" spans="1:11" s="17" customFormat="1">
      <c r="A179" s="5"/>
      <c r="B179" s="5"/>
      <c r="C179" s="5"/>
      <c r="D179" s="5"/>
      <c r="E179" s="5"/>
      <c r="F179" s="5"/>
      <c r="G179" s="5"/>
      <c r="H179" s="5"/>
      <c r="I179" s="22"/>
      <c r="J179" s="22"/>
      <c r="K179" s="22"/>
    </row>
    <row r="180" spans="1:11" s="17" customFormat="1">
      <c r="A180" s="5"/>
      <c r="B180" s="5"/>
      <c r="C180" s="5"/>
      <c r="D180" s="5"/>
      <c r="E180" s="5"/>
      <c r="F180" s="5"/>
      <c r="G180" s="5"/>
      <c r="H180" s="5"/>
      <c r="I180" s="22"/>
      <c r="J180" s="22"/>
      <c r="K180" s="22"/>
    </row>
    <row r="181" spans="1:11" s="17" customFormat="1">
      <c r="A181" s="5"/>
      <c r="B181" s="5"/>
      <c r="C181" s="5"/>
      <c r="D181" s="5"/>
      <c r="E181" s="5"/>
      <c r="F181" s="5"/>
      <c r="G181" s="5"/>
      <c r="H181" s="5"/>
      <c r="I181" s="22"/>
      <c r="J181" s="22"/>
      <c r="K181" s="22"/>
    </row>
    <row r="182" spans="1:11" s="17" customFormat="1">
      <c r="A182" s="5"/>
      <c r="B182" s="5"/>
      <c r="C182" s="5"/>
      <c r="D182" s="5"/>
      <c r="E182" s="5"/>
      <c r="F182" s="5"/>
      <c r="G182" s="5"/>
      <c r="H182" s="5"/>
      <c r="I182" s="22"/>
      <c r="J182" s="22"/>
      <c r="K182" s="22"/>
    </row>
    <row r="183" spans="1:11" s="17" customFormat="1">
      <c r="A183" s="5"/>
      <c r="B183" s="5"/>
      <c r="C183" s="5"/>
      <c r="D183" s="5"/>
      <c r="E183" s="5"/>
      <c r="F183" s="5"/>
      <c r="G183" s="5"/>
      <c r="H183" s="5"/>
      <c r="I183" s="22"/>
      <c r="J183" s="22"/>
      <c r="K183" s="22"/>
    </row>
    <row r="184" spans="1:11" s="17" customFormat="1">
      <c r="A184" s="5"/>
      <c r="B184" s="5"/>
      <c r="C184" s="5"/>
      <c r="D184" s="5"/>
      <c r="E184" s="5"/>
      <c r="F184" s="5"/>
      <c r="G184" s="5"/>
      <c r="H184" s="5"/>
      <c r="I184" s="22"/>
      <c r="J184" s="22"/>
      <c r="K184" s="22"/>
    </row>
    <row r="185" spans="1:11" s="17" customFormat="1">
      <c r="A185" s="5"/>
      <c r="B185" s="5"/>
      <c r="C185" s="5"/>
      <c r="D185" s="5"/>
      <c r="E185" s="5"/>
      <c r="F185" s="5"/>
      <c r="G185" s="5"/>
      <c r="H185" s="5"/>
      <c r="I185" s="22"/>
      <c r="J185" s="22"/>
      <c r="K185" s="22"/>
    </row>
    <row r="186" spans="1:11" s="17" customFormat="1">
      <c r="A186" s="5"/>
      <c r="B186" s="5"/>
      <c r="C186" s="5"/>
      <c r="D186" s="5"/>
      <c r="E186" s="5"/>
      <c r="F186" s="5"/>
      <c r="G186" s="5"/>
      <c r="H186" s="5"/>
      <c r="I186" s="22"/>
      <c r="J186" s="22"/>
      <c r="K186" s="22"/>
    </row>
    <row r="187" spans="1:11" s="17" customFormat="1">
      <c r="A187" s="5"/>
      <c r="B187" s="5"/>
      <c r="C187" s="5"/>
      <c r="D187" s="5"/>
      <c r="E187" s="5"/>
      <c r="F187" s="5"/>
      <c r="G187" s="5"/>
      <c r="H187" s="5"/>
      <c r="I187" s="22"/>
      <c r="J187" s="22"/>
      <c r="K187" s="22"/>
    </row>
    <row r="188" spans="1:11" s="17" customFormat="1">
      <c r="A188" s="5"/>
      <c r="B188" s="5"/>
      <c r="C188" s="5"/>
      <c r="D188" s="5"/>
      <c r="E188" s="5"/>
      <c r="F188" s="5"/>
      <c r="G188" s="5"/>
      <c r="H188" s="5"/>
      <c r="I188" s="22"/>
      <c r="J188" s="22"/>
      <c r="K188" s="22"/>
    </row>
    <row r="189" spans="1:11" s="17" customFormat="1">
      <c r="A189" s="5"/>
      <c r="B189" s="5"/>
      <c r="C189" s="5"/>
      <c r="D189" s="5"/>
      <c r="E189" s="5"/>
      <c r="F189" s="5"/>
      <c r="G189" s="5"/>
      <c r="H189" s="5"/>
      <c r="I189" s="22"/>
      <c r="J189" s="22"/>
      <c r="K189" s="22"/>
    </row>
    <row r="190" spans="1:11" s="17" customFormat="1">
      <c r="A190" s="5"/>
      <c r="B190" s="5"/>
      <c r="C190" s="5"/>
      <c r="D190" s="5"/>
      <c r="E190" s="5"/>
      <c r="F190" s="5"/>
      <c r="G190" s="5"/>
      <c r="H190" s="5"/>
      <c r="I190" s="22"/>
      <c r="J190" s="22"/>
      <c r="K190" s="22"/>
    </row>
    <row r="191" spans="1:11" s="17" customFormat="1">
      <c r="A191" s="5"/>
      <c r="B191" s="5"/>
      <c r="C191" s="5"/>
      <c r="D191" s="5"/>
      <c r="E191" s="5"/>
      <c r="F191" s="5"/>
      <c r="G191" s="5"/>
      <c r="H191" s="5"/>
      <c r="I191" s="22"/>
      <c r="J191" s="22"/>
      <c r="K191" s="22"/>
    </row>
    <row r="192" spans="1:11" s="17" customFormat="1">
      <c r="A192" s="5"/>
      <c r="B192" s="5"/>
      <c r="C192" s="5"/>
      <c r="D192" s="5"/>
      <c r="E192" s="5"/>
      <c r="F192" s="5"/>
      <c r="G192" s="5"/>
      <c r="H192" s="5"/>
      <c r="I192" s="22"/>
      <c r="J192" s="22"/>
      <c r="K192" s="22"/>
    </row>
    <row r="193" spans="1:11" s="17" customFormat="1">
      <c r="A193" s="5"/>
      <c r="B193" s="5"/>
      <c r="C193" s="5"/>
      <c r="D193" s="5"/>
      <c r="E193" s="5"/>
      <c r="F193" s="5"/>
      <c r="G193" s="5"/>
      <c r="H193" s="5"/>
      <c r="I193" s="22"/>
      <c r="J193" s="22"/>
      <c r="K193" s="22"/>
    </row>
    <row r="194" spans="1:11" s="17" customFormat="1">
      <c r="A194" s="5"/>
      <c r="B194" s="5"/>
      <c r="C194" s="5"/>
      <c r="D194" s="5"/>
      <c r="E194" s="5"/>
      <c r="F194" s="5"/>
      <c r="G194" s="5"/>
      <c r="H194" s="5"/>
      <c r="I194" s="22"/>
      <c r="J194" s="22"/>
      <c r="K194" s="22"/>
    </row>
    <row r="195" spans="1:11" s="17" customFormat="1">
      <c r="A195" s="5"/>
      <c r="B195" s="5"/>
      <c r="C195" s="5"/>
      <c r="D195" s="5"/>
      <c r="E195" s="5"/>
      <c r="F195" s="5"/>
      <c r="G195" s="5"/>
      <c r="H195" s="5"/>
      <c r="I195" s="22"/>
      <c r="J195" s="22"/>
      <c r="K195" s="22"/>
    </row>
    <row r="196" spans="1:11" s="17" customFormat="1">
      <c r="A196" s="5"/>
      <c r="B196" s="5"/>
      <c r="C196" s="5"/>
      <c r="D196" s="5"/>
      <c r="E196" s="5"/>
      <c r="F196" s="5"/>
      <c r="G196" s="5"/>
      <c r="H196" s="5"/>
      <c r="I196" s="22"/>
      <c r="J196" s="22"/>
      <c r="K196" s="22"/>
    </row>
    <row r="197" spans="1:11" s="17" customFormat="1">
      <c r="A197" s="5"/>
      <c r="B197" s="5"/>
      <c r="C197" s="5"/>
      <c r="D197" s="5"/>
      <c r="E197" s="5"/>
      <c r="F197" s="5"/>
      <c r="G197" s="5"/>
      <c r="H197" s="5"/>
      <c r="I197" s="22"/>
      <c r="J197" s="22"/>
      <c r="K197" s="22"/>
    </row>
    <row r="198" spans="1:11" s="17" customFormat="1">
      <c r="A198" s="5"/>
      <c r="B198" s="5"/>
      <c r="C198" s="5"/>
      <c r="D198" s="5"/>
      <c r="E198" s="5"/>
      <c r="F198" s="5"/>
      <c r="G198" s="5"/>
      <c r="H198" s="5"/>
      <c r="I198" s="22"/>
      <c r="J198" s="22"/>
      <c r="K198" s="22"/>
    </row>
    <row r="199" spans="1:11" s="17" customFormat="1">
      <c r="A199" s="5"/>
      <c r="B199" s="5"/>
      <c r="C199" s="5"/>
      <c r="D199" s="5"/>
      <c r="E199" s="5"/>
      <c r="F199" s="5"/>
      <c r="G199" s="5"/>
      <c r="H199" s="5"/>
      <c r="I199" s="22"/>
      <c r="J199" s="22"/>
      <c r="K199" s="22"/>
    </row>
    <row r="200" spans="1:11" s="17" customFormat="1">
      <c r="A200" s="5"/>
      <c r="B200" s="5"/>
      <c r="C200" s="5"/>
      <c r="D200" s="5"/>
      <c r="E200" s="5"/>
      <c r="F200" s="5"/>
      <c r="G200" s="5"/>
      <c r="H200" s="5"/>
      <c r="I200" s="22"/>
      <c r="J200" s="22"/>
      <c r="K200" s="22"/>
    </row>
    <row r="201" spans="1:11" s="17" customFormat="1">
      <c r="A201" s="5"/>
      <c r="B201" s="5"/>
      <c r="C201" s="5"/>
      <c r="D201" s="5"/>
      <c r="E201" s="5"/>
      <c r="F201" s="5"/>
      <c r="G201" s="5"/>
      <c r="H201" s="5"/>
      <c r="I201" s="22"/>
      <c r="J201" s="22"/>
      <c r="K201" s="22"/>
    </row>
    <row r="202" spans="1:11" s="17" customFormat="1">
      <c r="A202" s="5"/>
      <c r="B202" s="5"/>
      <c r="C202" s="5"/>
      <c r="D202" s="5"/>
      <c r="E202" s="5"/>
      <c r="F202" s="5"/>
      <c r="G202" s="5"/>
      <c r="H202" s="5"/>
      <c r="I202" s="22"/>
      <c r="J202" s="22"/>
      <c r="K202" s="22"/>
    </row>
    <row r="203" spans="1:11" s="17" customFormat="1">
      <c r="A203" s="5"/>
      <c r="B203" s="5"/>
      <c r="C203" s="5"/>
      <c r="D203" s="5"/>
      <c r="E203" s="5"/>
      <c r="F203" s="5"/>
      <c r="G203" s="5"/>
      <c r="H203" s="5"/>
      <c r="I203" s="22"/>
      <c r="J203" s="22"/>
      <c r="K203" s="22"/>
    </row>
    <row r="204" spans="1:11" s="17" customFormat="1">
      <c r="A204" s="5"/>
      <c r="B204" s="5"/>
      <c r="C204" s="5"/>
      <c r="D204" s="5"/>
      <c r="E204" s="5"/>
      <c r="F204" s="5"/>
      <c r="G204" s="5"/>
      <c r="H204" s="5"/>
      <c r="I204" s="22"/>
      <c r="J204" s="22"/>
      <c r="K204" s="22"/>
    </row>
    <row r="205" spans="1:11" s="17" customFormat="1">
      <c r="A205" s="5"/>
      <c r="B205" s="5"/>
      <c r="C205" s="5"/>
      <c r="D205" s="5"/>
      <c r="E205" s="5"/>
      <c r="F205" s="5"/>
      <c r="G205" s="5"/>
      <c r="H205" s="5"/>
      <c r="I205" s="22"/>
      <c r="J205" s="22"/>
      <c r="K205" s="22"/>
    </row>
    <row r="206" spans="1:11" s="17" customFormat="1">
      <c r="A206" s="5"/>
      <c r="B206" s="5"/>
      <c r="C206" s="5"/>
      <c r="D206" s="5"/>
      <c r="E206" s="5"/>
      <c r="F206" s="5"/>
      <c r="G206" s="5"/>
      <c r="H206" s="5"/>
      <c r="I206" s="22"/>
      <c r="J206" s="22"/>
      <c r="K206" s="22"/>
    </row>
    <row r="207" spans="1:11" s="17" customFormat="1">
      <c r="A207" s="5"/>
      <c r="B207" s="5"/>
      <c r="C207" s="5"/>
      <c r="D207" s="5"/>
      <c r="E207" s="5"/>
      <c r="F207" s="5"/>
      <c r="G207" s="5"/>
      <c r="H207" s="5"/>
      <c r="I207" s="22"/>
      <c r="J207" s="22"/>
      <c r="K207" s="22"/>
    </row>
    <row r="208" spans="1:11" s="17" customFormat="1">
      <c r="A208" s="5"/>
      <c r="B208" s="5"/>
      <c r="C208" s="5"/>
      <c r="D208" s="5"/>
      <c r="E208" s="5"/>
      <c r="F208" s="5"/>
      <c r="G208" s="5"/>
      <c r="H208" s="5"/>
      <c r="I208" s="22"/>
      <c r="J208" s="22"/>
      <c r="K208" s="22"/>
    </row>
    <row r="209" spans="1:11" s="17" customFormat="1">
      <c r="A209" s="5"/>
      <c r="B209" s="5"/>
      <c r="C209" s="5"/>
      <c r="D209" s="5"/>
      <c r="E209" s="5"/>
      <c r="F209" s="5"/>
      <c r="G209" s="5"/>
      <c r="H209" s="5"/>
      <c r="I209" s="22"/>
      <c r="J209" s="22"/>
      <c r="K209" s="22"/>
    </row>
    <row r="210" spans="1:11" s="17" customFormat="1">
      <c r="A210" s="5"/>
      <c r="B210" s="5"/>
      <c r="C210" s="5"/>
      <c r="D210" s="5"/>
      <c r="E210" s="5"/>
      <c r="F210" s="5"/>
      <c r="G210" s="5"/>
      <c r="H210" s="5"/>
      <c r="I210" s="22"/>
      <c r="J210" s="22"/>
      <c r="K210" s="22"/>
    </row>
    <row r="211" spans="1:11" s="17" customFormat="1">
      <c r="A211" s="5"/>
      <c r="B211" s="5"/>
      <c r="C211" s="5"/>
      <c r="D211" s="5"/>
      <c r="E211" s="5"/>
      <c r="F211" s="5"/>
      <c r="G211" s="5"/>
      <c r="H211" s="5"/>
      <c r="I211" s="22"/>
      <c r="J211" s="22"/>
      <c r="K211" s="22"/>
    </row>
    <row r="212" spans="1:11" s="17" customFormat="1">
      <c r="A212" s="5"/>
      <c r="B212" s="5"/>
      <c r="C212" s="5"/>
      <c r="D212" s="5"/>
      <c r="E212" s="5"/>
      <c r="F212" s="5"/>
      <c r="G212" s="5"/>
      <c r="H212" s="5"/>
      <c r="I212" s="22"/>
      <c r="J212" s="22"/>
      <c r="K212" s="22"/>
    </row>
    <row r="213" spans="1:11" s="17" customFormat="1">
      <c r="A213" s="5"/>
      <c r="B213" s="5"/>
      <c r="C213" s="5"/>
      <c r="D213" s="5"/>
      <c r="E213" s="5"/>
      <c r="F213" s="5"/>
      <c r="G213" s="5"/>
      <c r="H213" s="5"/>
      <c r="I213" s="22"/>
      <c r="J213" s="22"/>
      <c r="K213" s="22"/>
    </row>
    <row r="214" spans="1:11" s="17" customFormat="1">
      <c r="A214" s="5"/>
      <c r="B214" s="5"/>
      <c r="C214" s="5"/>
      <c r="D214" s="5"/>
      <c r="E214" s="5"/>
      <c r="F214" s="5"/>
      <c r="G214" s="5"/>
      <c r="H214" s="5"/>
      <c r="I214" s="22"/>
      <c r="J214" s="22"/>
      <c r="K214" s="22"/>
    </row>
    <row r="215" spans="1:11" s="17" customFormat="1">
      <c r="A215" s="5"/>
      <c r="B215" s="5"/>
      <c r="C215" s="5"/>
      <c r="D215" s="5"/>
      <c r="E215" s="5"/>
      <c r="F215" s="5"/>
      <c r="G215" s="5"/>
      <c r="H215" s="5"/>
      <c r="I215" s="22"/>
      <c r="J215" s="22"/>
      <c r="K215" s="22"/>
    </row>
    <row r="216" spans="1:11" s="17" customFormat="1">
      <c r="A216" s="5"/>
      <c r="B216" s="5"/>
      <c r="C216" s="5"/>
      <c r="D216" s="5"/>
      <c r="E216" s="5"/>
      <c r="F216" s="5"/>
      <c r="G216" s="5"/>
      <c r="H216" s="5"/>
      <c r="I216" s="22"/>
      <c r="J216" s="22"/>
      <c r="K216" s="22"/>
    </row>
    <row r="217" spans="1:11" s="17" customFormat="1">
      <c r="A217" s="5"/>
      <c r="B217" s="5"/>
      <c r="C217" s="5"/>
      <c r="D217" s="5"/>
      <c r="E217" s="5"/>
      <c r="F217" s="5"/>
      <c r="G217" s="5"/>
      <c r="H217" s="5"/>
      <c r="I217" s="22"/>
      <c r="J217" s="22"/>
      <c r="K217" s="22"/>
    </row>
    <row r="218" spans="1:11" s="17" customFormat="1">
      <c r="A218" s="5"/>
      <c r="B218" s="5"/>
      <c r="C218" s="5"/>
      <c r="D218" s="5"/>
      <c r="E218" s="5"/>
      <c r="F218" s="5"/>
      <c r="G218" s="5"/>
      <c r="H218" s="5"/>
      <c r="I218" s="22"/>
      <c r="J218" s="22"/>
      <c r="K218" s="22"/>
    </row>
    <row r="219" spans="1:11" s="17" customFormat="1">
      <c r="A219" s="5"/>
      <c r="B219" s="5"/>
      <c r="C219" s="5"/>
      <c r="D219" s="5"/>
      <c r="E219" s="5"/>
      <c r="F219" s="5"/>
      <c r="G219" s="5"/>
      <c r="H219" s="5"/>
      <c r="I219" s="22"/>
      <c r="J219" s="22"/>
      <c r="K219" s="22"/>
    </row>
    <row r="220" spans="1:11" s="17" customFormat="1">
      <c r="A220" s="5"/>
      <c r="B220" s="5"/>
      <c r="C220" s="5"/>
      <c r="D220" s="5"/>
      <c r="E220" s="5"/>
      <c r="F220" s="5"/>
      <c r="G220" s="5"/>
      <c r="H220" s="5"/>
      <c r="I220" s="22"/>
      <c r="J220" s="22"/>
      <c r="K220" s="22"/>
    </row>
    <row r="221" spans="1:11" s="17" customFormat="1">
      <c r="A221" s="5"/>
      <c r="B221" s="5"/>
      <c r="C221" s="5"/>
      <c r="D221" s="5"/>
      <c r="E221" s="5"/>
      <c r="F221" s="5"/>
      <c r="G221" s="5"/>
      <c r="H221" s="5"/>
      <c r="I221" s="22"/>
      <c r="J221" s="22"/>
      <c r="K221" s="22"/>
    </row>
    <row r="222" spans="1:11" s="17" customFormat="1">
      <c r="A222" s="5"/>
      <c r="B222" s="5"/>
      <c r="C222" s="5"/>
      <c r="D222" s="5"/>
      <c r="E222" s="5"/>
      <c r="F222" s="5"/>
      <c r="G222" s="5"/>
      <c r="H222" s="5"/>
      <c r="I222" s="22"/>
      <c r="J222" s="22"/>
      <c r="K222" s="22"/>
    </row>
    <row r="223" spans="1:11" s="17" customFormat="1">
      <c r="A223" s="5"/>
      <c r="B223" s="5"/>
      <c r="C223" s="5"/>
      <c r="D223" s="5"/>
      <c r="E223" s="5"/>
      <c r="F223" s="5"/>
      <c r="G223" s="5"/>
      <c r="H223" s="5"/>
      <c r="I223" s="22"/>
      <c r="J223" s="22"/>
      <c r="K223" s="22"/>
    </row>
    <row r="224" spans="1:11" s="17" customFormat="1">
      <c r="A224" s="5"/>
      <c r="B224" s="5"/>
      <c r="C224" s="5"/>
      <c r="D224" s="5"/>
      <c r="E224" s="5"/>
      <c r="F224" s="5"/>
      <c r="G224" s="5"/>
      <c r="H224" s="5"/>
      <c r="I224" s="22"/>
      <c r="J224" s="22"/>
      <c r="K224" s="22"/>
    </row>
    <row r="225" spans="1:11" s="17" customFormat="1">
      <c r="A225" s="5"/>
      <c r="B225" s="5"/>
      <c r="C225" s="5"/>
      <c r="D225" s="5"/>
      <c r="E225" s="5"/>
      <c r="F225" s="5"/>
      <c r="G225" s="5"/>
      <c r="H225" s="5"/>
      <c r="I225" s="22"/>
      <c r="J225" s="22"/>
      <c r="K225" s="22"/>
    </row>
    <row r="226" spans="1:11" s="17" customFormat="1">
      <c r="A226" s="5"/>
      <c r="B226" s="5"/>
      <c r="C226" s="5"/>
      <c r="D226" s="5"/>
      <c r="E226" s="5"/>
      <c r="F226" s="5"/>
      <c r="G226" s="5"/>
      <c r="H226" s="5"/>
      <c r="I226" s="22"/>
      <c r="J226" s="22"/>
      <c r="K226" s="22"/>
    </row>
    <row r="227" spans="1:11" s="17" customFormat="1">
      <c r="A227" s="5"/>
      <c r="B227" s="5"/>
      <c r="C227" s="5"/>
      <c r="D227" s="5"/>
      <c r="E227" s="5"/>
      <c r="F227" s="5"/>
      <c r="G227" s="5"/>
      <c r="H227" s="5"/>
      <c r="I227" s="22"/>
      <c r="J227" s="22"/>
      <c r="K227" s="22"/>
    </row>
    <row r="228" spans="1:11" s="17" customFormat="1">
      <c r="A228" s="5"/>
      <c r="B228" s="5"/>
      <c r="C228" s="5"/>
      <c r="D228" s="5"/>
      <c r="E228" s="5"/>
      <c r="F228" s="5"/>
      <c r="G228" s="5"/>
      <c r="H228" s="5"/>
      <c r="I228" s="22"/>
      <c r="J228" s="22"/>
      <c r="K228" s="22"/>
    </row>
    <row r="229" spans="1:11" s="17" customFormat="1">
      <c r="A229" s="5"/>
      <c r="B229" s="5"/>
      <c r="C229" s="5"/>
      <c r="D229" s="5"/>
      <c r="E229" s="5"/>
      <c r="F229" s="5"/>
      <c r="G229" s="5"/>
      <c r="H229" s="5"/>
      <c r="I229" s="22"/>
      <c r="J229" s="22"/>
      <c r="K229" s="22"/>
    </row>
    <row r="230" spans="1:11" s="17" customFormat="1">
      <c r="A230" s="5"/>
      <c r="B230" s="5"/>
      <c r="C230" s="5"/>
      <c r="D230" s="5"/>
      <c r="E230" s="5"/>
      <c r="F230" s="5"/>
      <c r="G230" s="5"/>
      <c r="H230" s="5"/>
      <c r="I230" s="22"/>
      <c r="J230" s="22"/>
      <c r="K230" s="22"/>
    </row>
    <row r="231" spans="1:11" s="17" customFormat="1">
      <c r="A231" s="5"/>
      <c r="B231" s="5"/>
      <c r="C231" s="5"/>
      <c r="D231" s="5"/>
      <c r="E231" s="5"/>
      <c r="F231" s="5"/>
      <c r="G231" s="5"/>
      <c r="H231" s="5"/>
      <c r="I231" s="22"/>
      <c r="J231" s="22"/>
      <c r="K231" s="22"/>
    </row>
    <row r="232" spans="1:11" s="17" customFormat="1">
      <c r="A232" s="5"/>
      <c r="B232" s="5"/>
      <c r="C232" s="5"/>
      <c r="D232" s="5"/>
      <c r="E232" s="5"/>
      <c r="F232" s="5"/>
      <c r="G232" s="5"/>
      <c r="H232" s="5"/>
      <c r="I232" s="22"/>
      <c r="J232" s="22"/>
      <c r="K232" s="22"/>
    </row>
    <row r="233" spans="1:11" s="17" customFormat="1">
      <c r="A233" s="5"/>
      <c r="B233" s="5"/>
      <c r="C233" s="5"/>
      <c r="D233" s="5"/>
      <c r="E233" s="5"/>
      <c r="F233" s="5"/>
      <c r="G233" s="5"/>
      <c r="H233" s="5"/>
      <c r="I233" s="22"/>
      <c r="J233" s="22"/>
      <c r="K233" s="22"/>
    </row>
    <row r="234" spans="1:11" s="17" customFormat="1">
      <c r="A234" s="5"/>
      <c r="B234" s="5"/>
      <c r="C234" s="5"/>
      <c r="D234" s="5"/>
      <c r="E234" s="5"/>
      <c r="F234" s="5"/>
      <c r="G234" s="5"/>
      <c r="H234" s="5"/>
      <c r="I234" s="22"/>
      <c r="J234" s="22"/>
      <c r="K234" s="22"/>
    </row>
    <row r="235" spans="1:11" s="17" customFormat="1">
      <c r="A235" s="5"/>
      <c r="B235" s="5"/>
      <c r="C235" s="5"/>
      <c r="D235" s="5"/>
      <c r="E235" s="5"/>
      <c r="F235" s="5"/>
      <c r="G235" s="5"/>
      <c r="H235" s="5"/>
      <c r="I235" s="22"/>
      <c r="J235" s="22"/>
      <c r="K235" s="22"/>
    </row>
    <row r="236" spans="1:11" s="17" customFormat="1">
      <c r="A236" s="5"/>
      <c r="B236" s="5"/>
      <c r="C236" s="5"/>
      <c r="D236" s="5"/>
      <c r="E236" s="5"/>
      <c r="F236" s="5"/>
      <c r="G236" s="5"/>
      <c r="H236" s="5"/>
      <c r="I236" s="22"/>
      <c r="J236" s="22"/>
      <c r="K236" s="22"/>
    </row>
    <row r="237" spans="1:11" s="17" customFormat="1">
      <c r="A237" s="5"/>
      <c r="B237" s="5"/>
      <c r="C237" s="5"/>
      <c r="D237" s="5"/>
      <c r="E237" s="5"/>
      <c r="F237" s="5"/>
      <c r="G237" s="5"/>
      <c r="H237" s="5"/>
      <c r="I237" s="22"/>
      <c r="J237" s="22"/>
      <c r="K237" s="22"/>
    </row>
    <row r="238" spans="1:11" s="17" customFormat="1">
      <c r="A238" s="5"/>
      <c r="B238" s="5"/>
      <c r="C238" s="5"/>
      <c r="D238" s="5"/>
      <c r="E238" s="5"/>
      <c r="F238" s="5"/>
      <c r="G238" s="5"/>
      <c r="H238" s="5"/>
      <c r="I238" s="22"/>
      <c r="J238" s="22"/>
      <c r="K238" s="22"/>
    </row>
    <row r="239" spans="1:11" s="17" customFormat="1">
      <c r="A239" s="5"/>
      <c r="B239" s="5"/>
      <c r="C239" s="5"/>
      <c r="D239" s="5"/>
      <c r="E239" s="5"/>
      <c r="F239" s="5"/>
      <c r="G239" s="5"/>
      <c r="H239" s="5"/>
      <c r="I239" s="22"/>
      <c r="J239" s="22"/>
      <c r="K239" s="22"/>
    </row>
    <row r="240" spans="1:11" s="17" customFormat="1">
      <c r="A240" s="5"/>
      <c r="B240" s="5"/>
      <c r="C240" s="5"/>
      <c r="D240" s="5"/>
      <c r="E240" s="5"/>
      <c r="F240" s="5"/>
      <c r="G240" s="5"/>
      <c r="H240" s="5"/>
      <c r="I240" s="22"/>
      <c r="J240" s="22"/>
      <c r="K240" s="22"/>
    </row>
    <row r="241" spans="1:11" s="17" customFormat="1">
      <c r="A241" s="5"/>
      <c r="B241" s="5"/>
      <c r="C241" s="5"/>
      <c r="D241" s="5"/>
      <c r="E241" s="5"/>
      <c r="F241" s="5"/>
      <c r="G241" s="5"/>
      <c r="H241" s="5"/>
      <c r="I241" s="22"/>
      <c r="J241" s="22"/>
      <c r="K241" s="22"/>
    </row>
    <row r="242" spans="1:11" s="17" customFormat="1">
      <c r="A242" s="5"/>
      <c r="B242" s="5"/>
      <c r="C242" s="5"/>
      <c r="D242" s="5"/>
      <c r="E242" s="5"/>
      <c r="F242" s="5"/>
      <c r="G242" s="5"/>
      <c r="H242" s="5"/>
      <c r="I242" s="22"/>
      <c r="J242" s="22"/>
      <c r="K242" s="22"/>
    </row>
    <row r="243" spans="1:11" s="17" customFormat="1">
      <c r="A243" s="5"/>
      <c r="B243" s="5"/>
      <c r="C243" s="5"/>
      <c r="D243" s="5"/>
      <c r="E243" s="5"/>
      <c r="F243" s="5"/>
      <c r="G243" s="5"/>
      <c r="H243" s="5"/>
      <c r="I243" s="22"/>
      <c r="J243" s="22"/>
      <c r="K243" s="22"/>
    </row>
    <row r="244" spans="1:11" s="17" customFormat="1">
      <c r="A244" s="5"/>
      <c r="B244" s="5"/>
      <c r="C244" s="5"/>
      <c r="D244" s="5"/>
      <c r="E244" s="5"/>
      <c r="F244" s="5"/>
      <c r="G244" s="5"/>
      <c r="H244" s="5"/>
      <c r="I244" s="22"/>
      <c r="J244" s="22"/>
      <c r="K244" s="22"/>
    </row>
    <row r="245" spans="1:11" s="17" customFormat="1">
      <c r="A245" s="5"/>
      <c r="B245" s="5"/>
      <c r="C245" s="5"/>
      <c r="D245" s="5"/>
      <c r="E245" s="5"/>
      <c r="F245" s="5"/>
      <c r="G245" s="5"/>
      <c r="H245" s="5"/>
      <c r="I245" s="22"/>
      <c r="J245" s="22"/>
      <c r="K245" s="22"/>
    </row>
    <row r="246" spans="1:11" s="17" customFormat="1">
      <c r="A246" s="5"/>
      <c r="B246" s="5"/>
      <c r="C246" s="5"/>
      <c r="D246" s="5"/>
      <c r="E246" s="5"/>
      <c r="F246" s="5"/>
      <c r="G246" s="5"/>
      <c r="H246" s="5"/>
      <c r="I246" s="22"/>
      <c r="J246" s="22"/>
      <c r="K246" s="22"/>
    </row>
    <row r="247" spans="1:11" s="17" customFormat="1">
      <c r="A247" s="5"/>
      <c r="B247" s="5"/>
      <c r="C247" s="5"/>
      <c r="D247" s="5"/>
      <c r="E247" s="5"/>
      <c r="F247" s="5"/>
      <c r="G247" s="5"/>
      <c r="H247" s="5"/>
      <c r="I247" s="22"/>
      <c r="J247" s="22"/>
      <c r="K247" s="22"/>
    </row>
    <row r="248" spans="1:11" s="17" customFormat="1">
      <c r="A248" s="5"/>
      <c r="B248" s="5"/>
      <c r="C248" s="5"/>
      <c r="D248" s="5"/>
      <c r="E248" s="5"/>
      <c r="F248" s="5"/>
      <c r="G248" s="5"/>
      <c r="H248" s="5"/>
      <c r="I248" s="22"/>
      <c r="J248" s="22"/>
      <c r="K248" s="22"/>
    </row>
    <row r="249" spans="1:11" s="17" customFormat="1">
      <c r="A249" s="5"/>
      <c r="B249" s="5"/>
      <c r="C249" s="5"/>
      <c r="D249" s="5"/>
      <c r="E249" s="5"/>
      <c r="F249" s="5"/>
      <c r="G249" s="5"/>
      <c r="H249" s="5"/>
      <c r="I249" s="22"/>
      <c r="J249" s="22"/>
      <c r="K249" s="22"/>
    </row>
    <row r="250" spans="1:11" s="17" customFormat="1">
      <c r="A250" s="5"/>
      <c r="B250" s="5"/>
      <c r="C250" s="5"/>
      <c r="D250" s="5"/>
      <c r="E250" s="5"/>
      <c r="F250" s="5"/>
      <c r="G250" s="5"/>
      <c r="H250" s="5"/>
      <c r="I250" s="22"/>
      <c r="J250" s="22"/>
      <c r="K250" s="22"/>
    </row>
    <row r="251" spans="1:11" s="17" customFormat="1">
      <c r="A251" s="5"/>
      <c r="B251" s="5"/>
      <c r="C251" s="5"/>
      <c r="D251" s="5"/>
      <c r="E251" s="5"/>
      <c r="F251" s="5"/>
      <c r="G251" s="5"/>
      <c r="H251" s="5"/>
      <c r="I251" s="22"/>
      <c r="J251" s="22"/>
      <c r="K251" s="22"/>
    </row>
    <row r="252" spans="1:11" s="17" customFormat="1">
      <c r="A252" s="5"/>
      <c r="B252" s="5"/>
      <c r="C252" s="5"/>
      <c r="D252" s="5"/>
      <c r="E252" s="5"/>
      <c r="F252" s="5"/>
      <c r="G252" s="5"/>
      <c r="H252" s="5"/>
      <c r="I252" s="22"/>
      <c r="J252" s="22"/>
      <c r="K252" s="22"/>
    </row>
    <row r="253" spans="1:11" s="17" customFormat="1">
      <c r="A253" s="5"/>
      <c r="B253" s="5"/>
      <c r="C253" s="5"/>
      <c r="D253" s="5"/>
      <c r="E253" s="5"/>
      <c r="F253" s="5"/>
      <c r="G253" s="5"/>
      <c r="H253" s="5"/>
      <c r="I253" s="22"/>
      <c r="J253" s="22"/>
      <c r="K253" s="22"/>
    </row>
    <row r="254" spans="1:11" s="17" customFormat="1">
      <c r="A254" s="5"/>
      <c r="B254" s="5"/>
      <c r="C254" s="5"/>
      <c r="D254" s="5"/>
      <c r="E254" s="5"/>
      <c r="F254" s="5"/>
      <c r="G254" s="5"/>
      <c r="H254" s="5"/>
      <c r="I254" s="22"/>
      <c r="J254" s="22"/>
      <c r="K254" s="22"/>
    </row>
    <row r="255" spans="1:11" s="17" customFormat="1">
      <c r="A255" s="5"/>
      <c r="B255" s="5"/>
      <c r="C255" s="5"/>
      <c r="D255" s="5"/>
      <c r="E255" s="5"/>
      <c r="F255" s="5"/>
      <c r="G255" s="5"/>
      <c r="H255" s="5"/>
      <c r="I255" s="22"/>
      <c r="J255" s="22"/>
      <c r="K255" s="22"/>
    </row>
    <row r="256" spans="1:11" s="17" customFormat="1">
      <c r="A256" s="5"/>
      <c r="B256" s="5"/>
      <c r="C256" s="5"/>
      <c r="D256" s="5"/>
      <c r="E256" s="5"/>
      <c r="F256" s="5"/>
      <c r="G256" s="5"/>
      <c r="H256" s="5"/>
      <c r="I256" s="22"/>
      <c r="J256" s="22"/>
      <c r="K256" s="22"/>
    </row>
    <row r="257" spans="1:11" s="17" customFormat="1">
      <c r="A257" s="5"/>
      <c r="B257" s="5"/>
      <c r="C257" s="5"/>
      <c r="D257" s="5"/>
      <c r="E257" s="5"/>
      <c r="F257" s="5"/>
      <c r="G257" s="5"/>
      <c r="H257" s="5"/>
      <c r="I257" s="22"/>
      <c r="J257" s="22"/>
      <c r="K257" s="22"/>
    </row>
    <row r="258" spans="1:11" s="17" customFormat="1">
      <c r="A258" s="5"/>
      <c r="B258" s="5"/>
      <c r="C258" s="5"/>
      <c r="D258" s="5"/>
      <c r="E258" s="5"/>
      <c r="F258" s="5"/>
      <c r="G258" s="5"/>
      <c r="H258" s="5"/>
      <c r="I258" s="22"/>
      <c r="J258" s="22"/>
      <c r="K258" s="22"/>
    </row>
    <row r="259" spans="1:11" s="17" customFormat="1">
      <c r="A259" s="5"/>
      <c r="B259" s="5"/>
      <c r="C259" s="5"/>
      <c r="D259" s="5"/>
      <c r="E259" s="5"/>
      <c r="F259" s="5"/>
      <c r="G259" s="5"/>
      <c r="H259" s="5"/>
      <c r="I259" s="22"/>
      <c r="J259" s="22"/>
      <c r="K259" s="22"/>
    </row>
    <row r="260" spans="1:11" s="17" customFormat="1">
      <c r="A260" s="5"/>
      <c r="B260" s="5"/>
      <c r="C260" s="5"/>
      <c r="D260" s="5"/>
      <c r="E260" s="5"/>
      <c r="F260" s="5"/>
      <c r="G260" s="5"/>
      <c r="H260" s="5"/>
      <c r="I260" s="22"/>
      <c r="J260" s="22"/>
      <c r="K260" s="22"/>
    </row>
    <row r="261" spans="1:11" s="17" customFormat="1">
      <c r="A261" s="5"/>
      <c r="B261" s="5"/>
      <c r="C261" s="5"/>
      <c r="D261" s="5"/>
      <c r="E261" s="5"/>
      <c r="F261" s="5"/>
      <c r="G261" s="5"/>
      <c r="H261" s="5"/>
      <c r="I261" s="22"/>
      <c r="J261" s="22"/>
      <c r="K261" s="22"/>
    </row>
    <row r="262" spans="1:11" s="17" customFormat="1">
      <c r="A262" s="5"/>
      <c r="B262" s="5"/>
      <c r="C262" s="5"/>
      <c r="D262" s="5"/>
      <c r="E262" s="5"/>
      <c r="F262" s="5"/>
      <c r="G262" s="5"/>
      <c r="H262" s="5"/>
      <c r="I262" s="22"/>
      <c r="J262" s="22"/>
      <c r="K262" s="22"/>
    </row>
    <row r="263" spans="1:11" s="17" customFormat="1">
      <c r="A263" s="5"/>
      <c r="B263" s="5"/>
      <c r="C263" s="5"/>
      <c r="D263" s="5"/>
      <c r="E263" s="5"/>
      <c r="F263" s="5"/>
      <c r="G263" s="5"/>
      <c r="H263" s="5"/>
      <c r="I263" s="22"/>
      <c r="J263" s="22"/>
      <c r="K263" s="22"/>
    </row>
    <row r="264" spans="1:11" s="17" customFormat="1">
      <c r="A264" s="5"/>
      <c r="B264" s="5"/>
      <c r="C264" s="5"/>
      <c r="D264" s="5"/>
      <c r="E264" s="5"/>
      <c r="F264" s="5"/>
      <c r="G264" s="5"/>
      <c r="H264" s="5"/>
      <c r="I264" s="22"/>
      <c r="J264" s="22"/>
      <c r="K264" s="22"/>
    </row>
    <row r="265" spans="1:11" s="17" customFormat="1">
      <c r="A265" s="5"/>
      <c r="B265" s="5"/>
      <c r="C265" s="5"/>
      <c r="D265" s="5"/>
      <c r="E265" s="5"/>
      <c r="F265" s="5"/>
      <c r="G265" s="5"/>
      <c r="H265" s="5"/>
      <c r="I265" s="22"/>
      <c r="J265" s="22"/>
      <c r="K265" s="22"/>
    </row>
    <row r="266" spans="1:11" s="17" customFormat="1">
      <c r="A266" s="5"/>
      <c r="B266" s="5"/>
      <c r="C266" s="5"/>
      <c r="D266" s="5"/>
      <c r="E266" s="5"/>
      <c r="F266" s="5"/>
      <c r="G266" s="5"/>
      <c r="H266" s="5"/>
      <c r="I266" s="22"/>
      <c r="J266" s="22"/>
      <c r="K266" s="22"/>
    </row>
    <row r="267" spans="1:11" s="17" customFormat="1">
      <c r="A267" s="5"/>
      <c r="B267" s="5"/>
      <c r="C267" s="5"/>
      <c r="D267" s="5"/>
      <c r="E267" s="5"/>
      <c r="F267" s="5"/>
      <c r="G267" s="5"/>
      <c r="H267" s="5"/>
      <c r="I267" s="22"/>
      <c r="J267" s="22"/>
      <c r="K267" s="22"/>
    </row>
    <row r="268" spans="1:11" s="17" customFormat="1">
      <c r="A268" s="5"/>
      <c r="B268" s="5"/>
      <c r="C268" s="5"/>
      <c r="D268" s="5"/>
      <c r="E268" s="5"/>
      <c r="F268" s="5"/>
      <c r="G268" s="5"/>
      <c r="H268" s="5"/>
      <c r="I268" s="22"/>
      <c r="J268" s="22"/>
      <c r="K268" s="22"/>
    </row>
    <row r="269" spans="1:11" s="17" customFormat="1">
      <c r="A269" s="5"/>
      <c r="B269" s="5"/>
      <c r="C269" s="5"/>
      <c r="D269" s="5"/>
      <c r="E269" s="5"/>
      <c r="F269" s="5"/>
      <c r="G269" s="5"/>
      <c r="H269" s="5"/>
      <c r="I269" s="22"/>
      <c r="J269" s="22"/>
      <c r="K269" s="22"/>
    </row>
    <row r="270" spans="1:11" s="17" customFormat="1">
      <c r="A270" s="5"/>
      <c r="B270" s="5"/>
      <c r="C270" s="5"/>
      <c r="D270" s="5"/>
      <c r="E270" s="5"/>
      <c r="F270" s="5"/>
      <c r="G270" s="5"/>
      <c r="H270" s="5"/>
      <c r="I270" s="22"/>
      <c r="J270" s="22"/>
      <c r="K270" s="22"/>
    </row>
    <row r="271" spans="1:11" s="17" customFormat="1">
      <c r="A271" s="5"/>
      <c r="B271" s="5"/>
      <c r="C271" s="5"/>
      <c r="D271" s="5"/>
      <c r="E271" s="5"/>
      <c r="F271" s="5"/>
      <c r="G271" s="5"/>
      <c r="H271" s="5"/>
      <c r="I271" s="22"/>
      <c r="J271" s="22"/>
      <c r="K271" s="22"/>
    </row>
    <row r="272" spans="1:11" s="17" customFormat="1">
      <c r="A272" s="5"/>
      <c r="B272" s="5"/>
      <c r="C272" s="5"/>
      <c r="D272" s="5"/>
      <c r="E272" s="5"/>
      <c r="F272" s="5"/>
      <c r="G272" s="5"/>
      <c r="H272" s="5"/>
      <c r="I272" s="22"/>
      <c r="J272" s="22"/>
      <c r="K272" s="22"/>
    </row>
    <row r="273" spans="1:11" s="17" customFormat="1">
      <c r="A273" s="5"/>
      <c r="B273" s="5"/>
      <c r="C273" s="5"/>
      <c r="D273" s="5"/>
      <c r="E273" s="5"/>
      <c r="F273" s="5"/>
      <c r="G273" s="5"/>
      <c r="H273" s="5"/>
      <c r="I273" s="22"/>
      <c r="J273" s="22"/>
      <c r="K273" s="22"/>
    </row>
    <row r="274" spans="1:11" s="17" customFormat="1">
      <c r="A274" s="5"/>
      <c r="B274" s="5"/>
      <c r="C274" s="5"/>
      <c r="D274" s="5"/>
      <c r="E274" s="5"/>
      <c r="F274" s="5"/>
      <c r="G274" s="5"/>
      <c r="H274" s="5"/>
      <c r="I274" s="22"/>
      <c r="J274" s="22"/>
      <c r="K274" s="22"/>
    </row>
    <row r="275" spans="1:11" s="17" customFormat="1">
      <c r="A275" s="5"/>
      <c r="B275" s="5"/>
      <c r="C275" s="5"/>
      <c r="D275" s="5"/>
      <c r="E275" s="5"/>
      <c r="F275" s="5"/>
      <c r="G275" s="5"/>
      <c r="H275" s="5"/>
      <c r="I275" s="22"/>
      <c r="J275" s="22"/>
      <c r="K275" s="22"/>
    </row>
    <row r="276" spans="1:11" s="17" customFormat="1">
      <c r="A276" s="5"/>
      <c r="B276" s="5"/>
      <c r="C276" s="5"/>
      <c r="D276" s="5"/>
      <c r="E276" s="5"/>
      <c r="F276" s="5"/>
      <c r="G276" s="5"/>
      <c r="H276" s="5"/>
      <c r="I276" s="22"/>
      <c r="J276" s="22"/>
      <c r="K276" s="22"/>
    </row>
    <row r="277" spans="1:11" s="17" customFormat="1">
      <c r="A277" s="5"/>
      <c r="B277" s="5"/>
      <c r="C277" s="5"/>
      <c r="D277" s="5"/>
      <c r="E277" s="5"/>
      <c r="F277" s="5"/>
      <c r="G277" s="5"/>
      <c r="H277" s="5"/>
      <c r="I277" s="22"/>
      <c r="J277" s="22"/>
      <c r="K277" s="22"/>
    </row>
    <row r="278" spans="1:11" s="17" customFormat="1">
      <c r="A278" s="5"/>
      <c r="B278" s="5"/>
      <c r="C278" s="5"/>
      <c r="D278" s="5"/>
      <c r="E278" s="5"/>
      <c r="F278" s="5"/>
      <c r="G278" s="5"/>
      <c r="H278" s="5"/>
      <c r="I278" s="22"/>
      <c r="J278" s="22"/>
      <c r="K278" s="22"/>
    </row>
    <row r="279" spans="1:11" s="17" customFormat="1">
      <c r="A279" s="5"/>
      <c r="B279" s="5"/>
      <c r="C279" s="5"/>
      <c r="D279" s="5"/>
      <c r="E279" s="5"/>
      <c r="F279" s="5"/>
      <c r="G279" s="5"/>
      <c r="H279" s="5"/>
      <c r="I279" s="22"/>
      <c r="J279" s="22"/>
      <c r="K279" s="22"/>
    </row>
    <row r="280" spans="1:11" s="17" customFormat="1">
      <c r="A280" s="5"/>
      <c r="B280" s="5"/>
      <c r="C280" s="5"/>
      <c r="D280" s="5"/>
      <c r="E280" s="5"/>
      <c r="F280" s="5"/>
      <c r="G280" s="5"/>
      <c r="H280" s="5"/>
      <c r="I280" s="22"/>
      <c r="J280" s="22"/>
      <c r="K280" s="22"/>
    </row>
    <row r="281" spans="1:11" s="17" customFormat="1">
      <c r="A281" s="5"/>
      <c r="B281" s="5"/>
      <c r="C281" s="5"/>
      <c r="D281" s="5"/>
      <c r="E281" s="5"/>
      <c r="F281" s="5"/>
      <c r="G281" s="5"/>
      <c r="H281" s="5"/>
      <c r="I281" s="22"/>
      <c r="J281" s="22"/>
      <c r="K281" s="22"/>
    </row>
    <row r="282" spans="1:11" s="17" customFormat="1">
      <c r="A282" s="5"/>
      <c r="B282" s="5"/>
      <c r="C282" s="5"/>
      <c r="D282" s="5"/>
      <c r="E282" s="5"/>
      <c r="F282" s="5"/>
      <c r="G282" s="5"/>
      <c r="H282" s="5"/>
      <c r="I282" s="22"/>
      <c r="J282" s="22"/>
      <c r="K282" s="22"/>
    </row>
    <row r="283" spans="1:11" s="17" customFormat="1">
      <c r="A283" s="5"/>
      <c r="B283" s="5"/>
      <c r="C283" s="5"/>
      <c r="D283" s="5"/>
      <c r="E283" s="5"/>
      <c r="F283" s="5"/>
      <c r="G283" s="5"/>
      <c r="H283" s="5"/>
      <c r="I283" s="22"/>
      <c r="J283" s="22"/>
      <c r="K283" s="22"/>
    </row>
    <row r="284" spans="1:11" s="17" customFormat="1">
      <c r="A284" s="5"/>
      <c r="B284" s="5"/>
      <c r="C284" s="5"/>
      <c r="D284" s="5"/>
      <c r="E284" s="5"/>
      <c r="F284" s="5"/>
      <c r="G284" s="5"/>
      <c r="H284" s="5"/>
      <c r="I284" s="22"/>
      <c r="J284" s="22"/>
      <c r="K284" s="22"/>
    </row>
    <row r="285" spans="1:11" s="17" customFormat="1">
      <c r="A285" s="5"/>
      <c r="B285" s="5"/>
      <c r="C285" s="5"/>
      <c r="D285" s="5"/>
      <c r="E285" s="5"/>
      <c r="F285" s="5"/>
      <c r="G285" s="5"/>
      <c r="H285" s="5"/>
      <c r="I285" s="22"/>
      <c r="J285" s="22"/>
      <c r="K285" s="22"/>
    </row>
    <row r="286" spans="1:11" s="17" customFormat="1">
      <c r="A286" s="5"/>
      <c r="B286" s="5"/>
      <c r="C286" s="5"/>
      <c r="D286" s="5"/>
      <c r="E286" s="5"/>
      <c r="F286" s="5"/>
      <c r="G286" s="5"/>
      <c r="H286" s="5"/>
      <c r="I286" s="22"/>
      <c r="J286" s="22"/>
      <c r="K286" s="22"/>
    </row>
    <row r="287" spans="1:11" s="17" customFormat="1">
      <c r="A287" s="5"/>
      <c r="B287" s="5"/>
      <c r="C287" s="5"/>
      <c r="D287" s="5"/>
      <c r="E287" s="5"/>
      <c r="F287" s="5"/>
      <c r="G287" s="5"/>
      <c r="H287" s="5"/>
      <c r="I287" s="22"/>
      <c r="J287" s="22"/>
      <c r="K287" s="22"/>
    </row>
    <row r="288" spans="1:11" s="17" customFormat="1">
      <c r="A288" s="5"/>
      <c r="B288" s="5"/>
      <c r="C288" s="5"/>
      <c r="D288" s="5"/>
      <c r="E288" s="5"/>
      <c r="F288" s="5"/>
      <c r="G288" s="5"/>
      <c r="H288" s="5"/>
      <c r="I288" s="22"/>
      <c r="J288" s="22"/>
      <c r="K288" s="22"/>
    </row>
    <row r="289" spans="1:11" s="17" customFormat="1">
      <c r="A289" s="5"/>
      <c r="B289" s="5"/>
      <c r="C289" s="5"/>
      <c r="D289" s="5"/>
      <c r="E289" s="5"/>
      <c r="F289" s="5"/>
      <c r="G289" s="5"/>
      <c r="H289" s="5"/>
      <c r="I289" s="22"/>
      <c r="J289" s="22"/>
      <c r="K289" s="22"/>
    </row>
    <row r="290" spans="1:11" s="17" customFormat="1">
      <c r="A290" s="5"/>
      <c r="B290" s="5"/>
      <c r="C290" s="5"/>
      <c r="D290" s="5"/>
      <c r="E290" s="5"/>
      <c r="F290" s="5"/>
      <c r="G290" s="5"/>
      <c r="H290" s="5"/>
      <c r="I290" s="22"/>
      <c r="J290" s="22"/>
      <c r="K290" s="22"/>
    </row>
    <row r="291" spans="1:11" s="17" customFormat="1">
      <c r="A291" s="5"/>
      <c r="B291" s="5"/>
      <c r="C291" s="5"/>
      <c r="D291" s="5"/>
      <c r="E291" s="5"/>
      <c r="F291" s="5"/>
      <c r="G291" s="5"/>
      <c r="H291" s="5"/>
      <c r="I291" s="22"/>
      <c r="J291" s="22"/>
      <c r="K291" s="22"/>
    </row>
    <row r="292" spans="1:11" s="17" customFormat="1">
      <c r="A292" s="5"/>
      <c r="B292" s="5"/>
      <c r="C292" s="5"/>
      <c r="D292" s="5"/>
      <c r="E292" s="5"/>
      <c r="F292" s="5"/>
      <c r="G292" s="5"/>
      <c r="H292" s="5"/>
      <c r="I292" s="22"/>
      <c r="J292" s="22"/>
      <c r="K292" s="22"/>
    </row>
    <row r="293" spans="1:11" s="17" customFormat="1">
      <c r="A293" s="5"/>
      <c r="B293" s="5"/>
      <c r="C293" s="5"/>
      <c r="D293" s="5"/>
      <c r="E293" s="5"/>
      <c r="F293" s="5"/>
      <c r="G293" s="5"/>
      <c r="H293" s="5"/>
      <c r="I293" s="22"/>
      <c r="J293" s="22"/>
      <c r="K293" s="22"/>
    </row>
    <row r="294" spans="1:11" s="17" customFormat="1">
      <c r="A294" s="5"/>
      <c r="B294" s="5"/>
      <c r="C294" s="5"/>
      <c r="D294" s="5"/>
      <c r="E294" s="5"/>
      <c r="F294" s="5"/>
      <c r="G294" s="5"/>
      <c r="H294" s="5"/>
      <c r="I294" s="22"/>
      <c r="J294" s="22"/>
      <c r="K294" s="22"/>
    </row>
    <row r="295" spans="1:11" s="17" customFormat="1">
      <c r="A295" s="5"/>
      <c r="B295" s="5"/>
      <c r="C295" s="5"/>
      <c r="D295" s="5"/>
      <c r="E295" s="5"/>
      <c r="F295" s="5"/>
      <c r="G295" s="5"/>
      <c r="H295" s="5"/>
      <c r="I295" s="22"/>
      <c r="J295" s="22"/>
      <c r="K295" s="22"/>
    </row>
    <row r="296" spans="1:11" s="17" customFormat="1">
      <c r="A296" s="5"/>
      <c r="B296" s="5"/>
      <c r="C296" s="5"/>
      <c r="D296" s="5"/>
      <c r="E296" s="5"/>
      <c r="F296" s="5"/>
      <c r="G296" s="5"/>
      <c r="H296" s="5"/>
      <c r="I296" s="22"/>
      <c r="J296" s="22"/>
      <c r="K296" s="22"/>
    </row>
    <row r="297" spans="1:11" s="17" customFormat="1">
      <c r="A297" s="5"/>
      <c r="B297" s="5"/>
      <c r="C297" s="5"/>
      <c r="D297" s="5"/>
      <c r="E297" s="5"/>
      <c r="F297" s="5"/>
      <c r="G297" s="5"/>
      <c r="H297" s="5"/>
      <c r="I297" s="22"/>
      <c r="J297" s="22"/>
      <c r="K297" s="22"/>
    </row>
    <row r="298" spans="1:11" s="17" customFormat="1">
      <c r="A298" s="5"/>
      <c r="B298" s="5"/>
      <c r="C298" s="5"/>
      <c r="D298" s="5"/>
      <c r="E298" s="5"/>
      <c r="F298" s="5"/>
      <c r="G298" s="5"/>
      <c r="H298" s="5"/>
      <c r="I298" s="22"/>
      <c r="J298" s="22"/>
      <c r="K298" s="22"/>
    </row>
    <row r="299" spans="1:11" s="17" customFormat="1">
      <c r="A299" s="5"/>
      <c r="B299" s="5"/>
      <c r="C299" s="5"/>
      <c r="D299" s="5"/>
      <c r="E299" s="5"/>
      <c r="F299" s="5"/>
      <c r="G299" s="5"/>
      <c r="H299" s="5"/>
      <c r="I299" s="22"/>
      <c r="J299" s="22"/>
      <c r="K299" s="22"/>
    </row>
    <row r="300" spans="1:11" s="17" customFormat="1">
      <c r="A300" s="5"/>
      <c r="B300" s="5"/>
      <c r="C300" s="5"/>
      <c r="D300" s="5"/>
      <c r="E300" s="5"/>
      <c r="F300" s="5"/>
      <c r="G300" s="5"/>
      <c r="H300" s="5"/>
      <c r="I300" s="22"/>
      <c r="J300" s="22"/>
      <c r="K300" s="22"/>
    </row>
    <row r="301" spans="1:11" s="17" customFormat="1">
      <c r="A301" s="5"/>
      <c r="B301" s="5"/>
      <c r="C301" s="5"/>
      <c r="D301" s="5"/>
      <c r="E301" s="5"/>
      <c r="F301" s="5"/>
      <c r="G301" s="5"/>
      <c r="H301" s="5"/>
      <c r="I301" s="22"/>
      <c r="J301" s="22"/>
      <c r="K301" s="22"/>
    </row>
    <row r="302" spans="1:11" s="17" customFormat="1">
      <c r="A302" s="5"/>
      <c r="B302" s="5"/>
      <c r="C302" s="5"/>
      <c r="D302" s="5"/>
      <c r="E302" s="5"/>
      <c r="F302" s="5"/>
      <c r="G302" s="5"/>
      <c r="H302" s="5"/>
      <c r="I302" s="22"/>
      <c r="J302" s="22"/>
      <c r="K302" s="22"/>
    </row>
    <row r="303" spans="1:11" s="17" customFormat="1">
      <c r="A303" s="5"/>
      <c r="B303" s="5"/>
      <c r="C303" s="5"/>
      <c r="D303" s="5"/>
      <c r="E303" s="5"/>
      <c r="F303" s="5"/>
      <c r="G303" s="5"/>
      <c r="H303" s="5"/>
      <c r="I303" s="22"/>
      <c r="J303" s="22"/>
      <c r="K303" s="22"/>
    </row>
    <row r="304" spans="1:11" s="17" customFormat="1">
      <c r="A304" s="5"/>
      <c r="B304" s="5"/>
      <c r="C304" s="5"/>
      <c r="D304" s="5"/>
      <c r="E304" s="5"/>
      <c r="F304" s="5"/>
      <c r="G304" s="5"/>
      <c r="H304" s="5"/>
      <c r="I304" s="22"/>
      <c r="J304" s="22"/>
      <c r="K304" s="22"/>
    </row>
    <row r="305" spans="1:11" s="17" customFormat="1">
      <c r="A305" s="5"/>
      <c r="B305" s="5"/>
      <c r="C305" s="5"/>
      <c r="D305" s="5"/>
      <c r="E305" s="5"/>
      <c r="F305" s="5"/>
      <c r="G305" s="5"/>
      <c r="H305" s="5"/>
      <c r="I305" s="22"/>
      <c r="J305" s="22"/>
      <c r="K305" s="22"/>
    </row>
    <row r="306" spans="1:11" s="17" customFormat="1">
      <c r="A306" s="5"/>
      <c r="B306" s="5"/>
      <c r="C306" s="5"/>
      <c r="D306" s="5"/>
      <c r="E306" s="5"/>
      <c r="F306" s="5"/>
      <c r="G306" s="5"/>
      <c r="H306" s="5"/>
      <c r="I306" s="22"/>
      <c r="J306" s="22"/>
      <c r="K306" s="22"/>
    </row>
    <row r="307" spans="1:11" s="17" customFormat="1">
      <c r="A307" s="5"/>
      <c r="B307" s="5"/>
      <c r="C307" s="5"/>
      <c r="D307" s="5"/>
      <c r="E307" s="5"/>
      <c r="F307" s="5"/>
      <c r="G307" s="5"/>
      <c r="H307" s="5"/>
      <c r="I307" s="22"/>
      <c r="J307" s="22"/>
      <c r="K307" s="22"/>
    </row>
    <row r="308" spans="1:11" s="17" customFormat="1">
      <c r="A308" s="5"/>
      <c r="B308" s="5"/>
      <c r="C308" s="5"/>
      <c r="D308" s="5"/>
      <c r="E308" s="5"/>
      <c r="F308" s="5"/>
      <c r="G308" s="5"/>
      <c r="H308" s="5"/>
      <c r="I308" s="22"/>
      <c r="J308" s="22"/>
      <c r="K308" s="22"/>
    </row>
    <row r="309" spans="1:11" s="17" customFormat="1">
      <c r="A309" s="5"/>
      <c r="B309" s="5"/>
      <c r="C309" s="5"/>
      <c r="D309" s="5"/>
      <c r="E309" s="5"/>
      <c r="F309" s="5"/>
      <c r="G309" s="5"/>
      <c r="H309" s="5"/>
      <c r="I309" s="22"/>
      <c r="J309" s="22"/>
      <c r="K309" s="22"/>
    </row>
    <row r="310" spans="1:11" s="17" customFormat="1">
      <c r="A310" s="5"/>
      <c r="B310" s="5"/>
      <c r="C310" s="5"/>
      <c r="D310" s="5"/>
      <c r="E310" s="5"/>
      <c r="F310" s="5"/>
      <c r="G310" s="5"/>
      <c r="H310" s="5"/>
      <c r="I310" s="22"/>
      <c r="J310" s="22"/>
      <c r="K310" s="22"/>
    </row>
    <row r="311" spans="1:11" s="17" customFormat="1">
      <c r="A311" s="5"/>
      <c r="B311" s="5"/>
      <c r="C311" s="5"/>
      <c r="D311" s="5"/>
      <c r="E311" s="5"/>
      <c r="F311" s="5"/>
      <c r="G311" s="5"/>
      <c r="H311" s="5"/>
      <c r="I311" s="22"/>
      <c r="J311" s="22"/>
      <c r="K311" s="22"/>
    </row>
    <row r="312" spans="1:11" s="17" customFormat="1">
      <c r="A312" s="5"/>
      <c r="B312" s="5"/>
      <c r="C312" s="5"/>
      <c r="D312" s="5"/>
      <c r="E312" s="5"/>
      <c r="F312" s="5"/>
      <c r="G312" s="5"/>
      <c r="H312" s="5"/>
      <c r="I312" s="22"/>
      <c r="J312" s="22"/>
      <c r="K312" s="22"/>
    </row>
    <row r="313" spans="1:11" s="17" customFormat="1">
      <c r="A313" s="5"/>
      <c r="B313" s="5"/>
      <c r="C313" s="5"/>
      <c r="D313" s="5"/>
      <c r="E313" s="5"/>
      <c r="F313" s="5"/>
      <c r="G313" s="5"/>
      <c r="H313" s="5"/>
      <c r="I313" s="22"/>
      <c r="J313" s="22"/>
      <c r="K313" s="22"/>
    </row>
    <row r="314" spans="1:11" s="17" customFormat="1">
      <c r="A314" s="5"/>
      <c r="B314" s="5"/>
      <c r="C314" s="5"/>
      <c r="D314" s="5"/>
      <c r="E314" s="5"/>
      <c r="F314" s="5"/>
      <c r="G314" s="5"/>
      <c r="H314" s="5"/>
      <c r="I314" s="22"/>
      <c r="J314" s="22"/>
      <c r="K314" s="22"/>
    </row>
    <row r="315" spans="1:11" s="17" customFormat="1">
      <c r="A315" s="5"/>
      <c r="B315" s="5"/>
      <c r="C315" s="5"/>
      <c r="D315" s="5"/>
      <c r="E315" s="5"/>
      <c r="F315" s="5"/>
      <c r="G315" s="5"/>
      <c r="H315" s="5"/>
      <c r="I315" s="22"/>
      <c r="J315" s="22"/>
      <c r="K315" s="22"/>
    </row>
    <row r="316" spans="1:11" s="17" customFormat="1">
      <c r="A316" s="5"/>
      <c r="B316" s="5"/>
      <c r="C316" s="5"/>
      <c r="D316" s="5"/>
      <c r="E316" s="5"/>
      <c r="F316" s="5"/>
      <c r="G316" s="5"/>
      <c r="H316" s="5"/>
      <c r="I316" s="22"/>
      <c r="J316" s="22"/>
      <c r="K316" s="22"/>
    </row>
    <row r="317" spans="1:11" s="17" customFormat="1">
      <c r="A317" s="5"/>
      <c r="B317" s="5"/>
      <c r="C317" s="5"/>
      <c r="D317" s="5"/>
      <c r="E317" s="5"/>
      <c r="F317" s="5"/>
      <c r="G317" s="5"/>
      <c r="H317" s="5"/>
      <c r="I317" s="22"/>
      <c r="J317" s="22"/>
      <c r="K317" s="22"/>
    </row>
    <row r="318" spans="1:11" s="17" customFormat="1">
      <c r="A318" s="5"/>
      <c r="B318" s="5"/>
      <c r="C318" s="5"/>
      <c r="D318" s="5"/>
      <c r="E318" s="5"/>
      <c r="F318" s="5"/>
      <c r="G318" s="5"/>
      <c r="H318" s="5"/>
      <c r="I318" s="22"/>
      <c r="J318" s="22"/>
      <c r="K318" s="22"/>
    </row>
    <row r="319" spans="1:11" s="17" customFormat="1">
      <c r="A319" s="5"/>
      <c r="B319" s="5"/>
      <c r="C319" s="5"/>
      <c r="D319" s="5"/>
      <c r="E319" s="5"/>
      <c r="F319" s="5"/>
      <c r="G319" s="5"/>
      <c r="H319" s="5"/>
      <c r="I319" s="22"/>
      <c r="J319" s="22"/>
      <c r="K319" s="22"/>
    </row>
    <row r="320" spans="1:11" s="17" customFormat="1">
      <c r="A320" s="5"/>
      <c r="B320" s="5"/>
      <c r="C320" s="5"/>
      <c r="D320" s="5"/>
      <c r="E320" s="5"/>
      <c r="F320" s="5"/>
      <c r="G320" s="5"/>
      <c r="H320" s="5"/>
      <c r="I320" s="22"/>
      <c r="J320" s="22"/>
      <c r="K320" s="22"/>
    </row>
    <row r="321" spans="1:11" s="17" customFormat="1">
      <c r="A321" s="5"/>
      <c r="B321" s="5"/>
      <c r="C321" s="5"/>
      <c r="D321" s="5"/>
      <c r="E321" s="5"/>
      <c r="F321" s="5"/>
      <c r="G321" s="5"/>
      <c r="H321" s="5"/>
      <c r="I321" s="22"/>
      <c r="J321" s="22"/>
      <c r="K321" s="22"/>
    </row>
    <row r="322" spans="1:11" s="17" customFormat="1">
      <c r="A322" s="5"/>
      <c r="B322" s="5"/>
      <c r="C322" s="5"/>
      <c r="D322" s="5"/>
      <c r="E322" s="5"/>
      <c r="F322" s="5"/>
      <c r="G322" s="5"/>
      <c r="H322" s="5"/>
      <c r="I322" s="22"/>
      <c r="J322" s="22"/>
      <c r="K322" s="22"/>
    </row>
    <row r="323" spans="1:11" s="17" customFormat="1">
      <c r="A323" s="5"/>
      <c r="B323" s="5"/>
      <c r="C323" s="5"/>
      <c r="D323" s="5"/>
      <c r="E323" s="5"/>
      <c r="F323" s="5"/>
      <c r="G323" s="5"/>
      <c r="H323" s="5"/>
      <c r="I323" s="22"/>
      <c r="J323" s="22"/>
      <c r="K323" s="22"/>
    </row>
    <row r="324" spans="1:11" s="17" customFormat="1">
      <c r="A324" s="5"/>
      <c r="B324" s="5"/>
      <c r="C324" s="5"/>
      <c r="D324" s="5"/>
      <c r="E324" s="5"/>
      <c r="F324" s="5"/>
      <c r="G324" s="5"/>
      <c r="H324" s="5"/>
      <c r="I324" s="22"/>
      <c r="J324" s="22"/>
      <c r="K324" s="22"/>
    </row>
    <row r="325" spans="1:11" s="17" customFormat="1">
      <c r="A325" s="5"/>
      <c r="B325" s="5"/>
      <c r="C325" s="5"/>
      <c r="D325" s="5"/>
      <c r="E325" s="5"/>
      <c r="F325" s="5"/>
      <c r="G325" s="5"/>
      <c r="H325" s="5"/>
      <c r="I325" s="22"/>
      <c r="J325" s="22"/>
      <c r="K325" s="22"/>
    </row>
    <row r="326" spans="1:11" s="17" customFormat="1">
      <c r="A326" s="5"/>
      <c r="B326" s="5"/>
      <c r="C326" s="5"/>
      <c r="D326" s="5"/>
      <c r="E326" s="5"/>
      <c r="F326" s="5"/>
      <c r="G326" s="5"/>
      <c r="H326" s="5"/>
      <c r="I326" s="22"/>
      <c r="J326" s="22"/>
      <c r="K326" s="22"/>
    </row>
    <row r="327" spans="1:11" s="17" customFormat="1">
      <c r="A327" s="5"/>
      <c r="B327" s="5"/>
      <c r="C327" s="5"/>
      <c r="D327" s="5"/>
      <c r="E327" s="5"/>
      <c r="F327" s="5"/>
      <c r="G327" s="5"/>
      <c r="H327" s="5"/>
      <c r="I327" s="22"/>
      <c r="J327" s="22"/>
      <c r="K327" s="22"/>
    </row>
    <row r="328" spans="1:11" s="17" customFormat="1">
      <c r="A328" s="5"/>
      <c r="B328" s="5"/>
      <c r="C328" s="5"/>
      <c r="D328" s="5"/>
      <c r="E328" s="5"/>
      <c r="F328" s="5"/>
      <c r="G328" s="5"/>
      <c r="H328" s="5"/>
      <c r="I328" s="22"/>
      <c r="J328" s="22"/>
      <c r="K328" s="22"/>
    </row>
    <row r="329" spans="1:11" s="17" customFormat="1">
      <c r="A329" s="5"/>
      <c r="B329" s="5"/>
      <c r="C329" s="5"/>
      <c r="D329" s="5"/>
      <c r="E329" s="5"/>
      <c r="F329" s="5"/>
      <c r="G329" s="5"/>
      <c r="H329" s="5"/>
      <c r="I329" s="22"/>
      <c r="J329" s="22"/>
      <c r="K329" s="22"/>
    </row>
    <row r="330" spans="1:11" s="17" customFormat="1">
      <c r="A330" s="5"/>
      <c r="B330" s="5"/>
      <c r="C330" s="5"/>
      <c r="D330" s="5"/>
      <c r="E330" s="5"/>
      <c r="F330" s="5"/>
      <c r="G330" s="5"/>
      <c r="H330" s="5"/>
      <c r="I330" s="22"/>
      <c r="J330" s="22"/>
      <c r="K330" s="22"/>
    </row>
    <row r="331" spans="1:11" s="17" customFormat="1">
      <c r="A331" s="5"/>
      <c r="B331" s="5"/>
      <c r="C331" s="5"/>
      <c r="D331" s="5"/>
      <c r="E331" s="5"/>
      <c r="F331" s="5"/>
      <c r="G331" s="5"/>
      <c r="H331" s="5"/>
      <c r="I331" s="22"/>
      <c r="J331" s="22"/>
      <c r="K331" s="22"/>
    </row>
    <row r="332" spans="1:11" s="17" customFormat="1">
      <c r="A332" s="5"/>
      <c r="B332" s="5"/>
      <c r="C332" s="5"/>
      <c r="D332" s="5"/>
      <c r="E332" s="5"/>
      <c r="F332" s="5"/>
      <c r="G332" s="5"/>
      <c r="H332" s="5"/>
      <c r="I332" s="22"/>
      <c r="J332" s="22"/>
      <c r="K332" s="22"/>
    </row>
    <row r="333" spans="1:11" s="17" customFormat="1">
      <c r="A333" s="5"/>
      <c r="B333" s="5"/>
      <c r="C333" s="5"/>
      <c r="D333" s="5"/>
      <c r="E333" s="5"/>
      <c r="F333" s="5"/>
      <c r="G333" s="5"/>
      <c r="H333" s="5"/>
      <c r="I333" s="22"/>
      <c r="J333" s="22"/>
      <c r="K333" s="22"/>
    </row>
    <row r="334" spans="1:11" s="17" customFormat="1">
      <c r="A334" s="5"/>
      <c r="B334" s="5"/>
      <c r="C334" s="5"/>
      <c r="D334" s="5"/>
      <c r="E334" s="5"/>
      <c r="F334" s="5"/>
      <c r="G334" s="5"/>
      <c r="H334" s="5"/>
      <c r="I334" s="22"/>
      <c r="J334" s="22"/>
      <c r="K334" s="22"/>
    </row>
    <row r="335" spans="1:11" s="17" customFormat="1">
      <c r="A335" s="5"/>
      <c r="B335" s="5"/>
      <c r="C335" s="5"/>
      <c r="D335" s="5"/>
      <c r="E335" s="5"/>
      <c r="F335" s="5"/>
      <c r="G335" s="5"/>
      <c r="H335" s="5"/>
      <c r="I335" s="22"/>
      <c r="J335" s="22"/>
      <c r="K335" s="22"/>
    </row>
    <row r="336" spans="1:11" s="17" customFormat="1">
      <c r="A336" s="5"/>
      <c r="B336" s="5"/>
      <c r="C336" s="5"/>
      <c r="D336" s="5"/>
      <c r="E336" s="5"/>
      <c r="F336" s="5"/>
      <c r="G336" s="5"/>
      <c r="H336" s="5"/>
      <c r="I336" s="22"/>
      <c r="J336" s="22"/>
      <c r="K336" s="22"/>
    </row>
    <row r="337" spans="1:11" s="17" customFormat="1">
      <c r="A337" s="5"/>
      <c r="B337" s="5"/>
      <c r="C337" s="5"/>
      <c r="D337" s="5"/>
      <c r="E337" s="5"/>
      <c r="F337" s="5"/>
      <c r="G337" s="5"/>
      <c r="H337" s="5"/>
      <c r="I337" s="22"/>
      <c r="J337" s="22"/>
      <c r="K337" s="22"/>
    </row>
    <row r="338" spans="1:11" s="17" customFormat="1">
      <c r="A338" s="5"/>
      <c r="B338" s="5"/>
      <c r="C338" s="5"/>
      <c r="D338" s="5"/>
      <c r="E338" s="5"/>
      <c r="F338" s="5"/>
      <c r="G338" s="5"/>
      <c r="H338" s="5"/>
      <c r="I338" s="22"/>
      <c r="J338" s="22"/>
      <c r="K338" s="22"/>
    </row>
    <row r="339" spans="1:11" s="17" customFormat="1">
      <c r="A339" s="5"/>
      <c r="B339" s="5"/>
      <c r="C339" s="5"/>
      <c r="D339" s="5"/>
      <c r="E339" s="5"/>
      <c r="F339" s="5"/>
      <c r="G339" s="5"/>
      <c r="H339" s="5"/>
      <c r="I339" s="22"/>
      <c r="J339" s="22"/>
      <c r="K339" s="22"/>
    </row>
    <row r="340" spans="1:11" s="17" customFormat="1">
      <c r="A340" s="5"/>
      <c r="B340" s="5"/>
      <c r="C340" s="5"/>
      <c r="D340" s="5"/>
      <c r="E340" s="5"/>
      <c r="F340" s="5"/>
      <c r="G340" s="5"/>
      <c r="H340" s="5"/>
      <c r="I340" s="22"/>
      <c r="J340" s="22"/>
      <c r="K340" s="22"/>
    </row>
    <row r="341" spans="1:11" s="17" customFormat="1">
      <c r="A341" s="5"/>
      <c r="B341" s="5"/>
      <c r="C341" s="5"/>
      <c r="D341" s="5"/>
      <c r="E341" s="5"/>
      <c r="F341" s="5"/>
      <c r="G341" s="5"/>
      <c r="H341" s="5"/>
      <c r="I341" s="22"/>
      <c r="J341" s="22"/>
      <c r="K341" s="22"/>
    </row>
    <row r="342" spans="1:11" s="17" customFormat="1">
      <c r="A342" s="5"/>
      <c r="B342" s="5"/>
      <c r="C342" s="5"/>
      <c r="D342" s="5"/>
      <c r="E342" s="5"/>
      <c r="F342" s="5"/>
      <c r="G342" s="5"/>
      <c r="H342" s="5"/>
      <c r="I342" s="22"/>
      <c r="J342" s="22"/>
      <c r="K342" s="22"/>
    </row>
    <row r="343" spans="1:11" s="17" customFormat="1">
      <c r="A343" s="5"/>
      <c r="B343" s="5"/>
      <c r="C343" s="5"/>
      <c r="D343" s="5"/>
      <c r="E343" s="5"/>
      <c r="F343" s="5"/>
      <c r="G343" s="5"/>
      <c r="H343" s="5"/>
      <c r="I343" s="22"/>
      <c r="J343" s="22"/>
      <c r="K343" s="22"/>
    </row>
    <row r="344" spans="1:11" s="17" customFormat="1">
      <c r="A344" s="5"/>
      <c r="B344" s="5"/>
      <c r="C344" s="5"/>
      <c r="D344" s="5"/>
      <c r="E344" s="5"/>
      <c r="F344" s="5"/>
      <c r="G344" s="5"/>
      <c r="H344" s="5"/>
      <c r="I344" s="22"/>
      <c r="J344" s="22"/>
      <c r="K344" s="22"/>
    </row>
    <row r="345" spans="1:11" s="17" customFormat="1">
      <c r="A345" s="5"/>
      <c r="B345" s="5"/>
      <c r="C345" s="5"/>
      <c r="D345" s="5"/>
      <c r="E345" s="5"/>
      <c r="F345" s="5"/>
      <c r="G345" s="5"/>
      <c r="H345" s="5"/>
      <c r="I345" s="22"/>
      <c r="J345" s="22"/>
      <c r="K345" s="22"/>
    </row>
    <row r="346" spans="1:11" s="17" customFormat="1">
      <c r="A346" s="5"/>
      <c r="B346" s="5"/>
      <c r="C346" s="5"/>
      <c r="D346" s="5"/>
      <c r="E346" s="5"/>
      <c r="F346" s="5"/>
      <c r="G346" s="5"/>
      <c r="H346" s="5"/>
      <c r="I346" s="22"/>
      <c r="J346" s="22"/>
      <c r="K346" s="22"/>
    </row>
    <row r="347" spans="1:11" s="17" customFormat="1">
      <c r="A347" s="5"/>
      <c r="B347" s="5"/>
      <c r="C347" s="5"/>
      <c r="D347" s="5"/>
      <c r="E347" s="5"/>
      <c r="F347" s="5"/>
      <c r="G347" s="5"/>
      <c r="H347" s="5"/>
      <c r="I347" s="22"/>
      <c r="J347" s="22"/>
      <c r="K347" s="22"/>
    </row>
    <row r="348" spans="1:11" s="17" customFormat="1">
      <c r="A348" s="5"/>
      <c r="B348" s="5"/>
      <c r="C348" s="5"/>
      <c r="D348" s="5"/>
      <c r="E348" s="5"/>
      <c r="F348" s="5"/>
      <c r="G348" s="5"/>
      <c r="H348" s="5"/>
      <c r="I348" s="22"/>
      <c r="J348" s="22"/>
      <c r="K348" s="22"/>
    </row>
    <row r="349" spans="1:11" s="17" customFormat="1">
      <c r="A349" s="5"/>
      <c r="B349" s="5"/>
      <c r="C349" s="5"/>
      <c r="D349" s="5"/>
      <c r="E349" s="5"/>
      <c r="F349" s="5"/>
      <c r="G349" s="5"/>
      <c r="H349" s="5"/>
      <c r="I349" s="22"/>
      <c r="J349" s="22"/>
      <c r="K349" s="22"/>
    </row>
    <row r="350" spans="1:11" s="17" customFormat="1">
      <c r="A350" s="5"/>
      <c r="B350" s="5"/>
      <c r="C350" s="5"/>
      <c r="D350" s="5"/>
      <c r="E350" s="5"/>
      <c r="F350" s="5"/>
      <c r="G350" s="5"/>
      <c r="H350" s="5"/>
      <c r="I350" s="22"/>
      <c r="J350" s="22"/>
      <c r="K350" s="22"/>
    </row>
    <row r="351" spans="1:11" s="17" customFormat="1">
      <c r="A351" s="5"/>
      <c r="B351" s="5"/>
      <c r="C351" s="5"/>
      <c r="D351" s="5"/>
      <c r="E351" s="5"/>
      <c r="F351" s="5"/>
      <c r="G351" s="5"/>
      <c r="H351" s="5"/>
      <c r="I351" s="22"/>
      <c r="J351" s="22"/>
      <c r="K351" s="22"/>
    </row>
    <row r="352" spans="1:11" s="17" customFormat="1">
      <c r="A352" s="5"/>
      <c r="B352" s="5"/>
      <c r="C352" s="5"/>
      <c r="D352" s="5"/>
      <c r="E352" s="5"/>
      <c r="F352" s="5"/>
      <c r="G352" s="5"/>
      <c r="H352" s="5"/>
      <c r="I352" s="22"/>
      <c r="J352" s="22"/>
      <c r="K352" s="22"/>
    </row>
    <row r="353" spans="1:11" s="17" customFormat="1">
      <c r="A353" s="5"/>
      <c r="B353" s="5"/>
      <c r="C353" s="5"/>
      <c r="D353" s="5"/>
      <c r="E353" s="5"/>
      <c r="F353" s="5"/>
      <c r="G353" s="5"/>
      <c r="H353" s="5"/>
      <c r="I353" s="22"/>
      <c r="J353" s="22"/>
      <c r="K353" s="22"/>
    </row>
    <row r="354" spans="1:11" s="17" customFormat="1">
      <c r="A354" s="5"/>
      <c r="B354" s="5"/>
      <c r="C354" s="5"/>
      <c r="D354" s="5"/>
      <c r="E354" s="5"/>
      <c r="F354" s="5"/>
      <c r="G354" s="5"/>
      <c r="H354" s="5"/>
      <c r="I354" s="22"/>
      <c r="J354" s="22"/>
      <c r="K354" s="22"/>
    </row>
    <row r="355" spans="1:11" s="17" customFormat="1">
      <c r="A355" s="5"/>
      <c r="B355" s="5"/>
      <c r="C355" s="5"/>
      <c r="D355" s="5"/>
      <c r="E355" s="5"/>
      <c r="F355" s="5"/>
      <c r="G355" s="5"/>
      <c r="H355" s="5"/>
      <c r="I355" s="22"/>
      <c r="J355" s="22"/>
      <c r="K355" s="22"/>
    </row>
    <row r="356" spans="1:11" s="17" customFormat="1">
      <c r="A356" s="5"/>
      <c r="B356" s="5"/>
      <c r="C356" s="5"/>
      <c r="D356" s="5"/>
      <c r="E356" s="5"/>
      <c r="F356" s="5"/>
      <c r="G356" s="5"/>
      <c r="H356" s="5"/>
      <c r="I356" s="22"/>
      <c r="J356" s="22"/>
      <c r="K356" s="22"/>
    </row>
    <row r="357" spans="1:11" s="17" customFormat="1">
      <c r="A357" s="5"/>
      <c r="B357" s="5"/>
      <c r="C357" s="5"/>
      <c r="D357" s="5"/>
      <c r="E357" s="5"/>
      <c r="F357" s="5"/>
      <c r="G357" s="5"/>
      <c r="H357" s="5"/>
      <c r="I357" s="22"/>
      <c r="J357" s="22"/>
      <c r="K357" s="22"/>
    </row>
    <row r="358" spans="1:11" s="17" customFormat="1">
      <c r="A358" s="5"/>
      <c r="B358" s="5"/>
      <c r="C358" s="5"/>
      <c r="D358" s="5"/>
      <c r="E358" s="5"/>
      <c r="F358" s="5"/>
      <c r="G358" s="5"/>
      <c r="H358" s="5"/>
      <c r="I358" s="22"/>
      <c r="J358" s="22"/>
      <c r="K358" s="22"/>
    </row>
    <row r="359" spans="1:11" s="17" customFormat="1">
      <c r="A359" s="5"/>
      <c r="B359" s="5"/>
      <c r="C359" s="5"/>
      <c r="D359" s="5"/>
      <c r="E359" s="5"/>
      <c r="F359" s="5"/>
      <c r="G359" s="5"/>
      <c r="H359" s="5"/>
      <c r="I359" s="22"/>
      <c r="J359" s="22"/>
      <c r="K359" s="22"/>
    </row>
    <row r="360" spans="1:11" s="17" customFormat="1">
      <c r="A360" s="5"/>
      <c r="B360" s="5"/>
      <c r="C360" s="5"/>
      <c r="D360" s="5"/>
      <c r="E360" s="5"/>
      <c r="F360" s="5"/>
      <c r="G360" s="5"/>
      <c r="H360" s="5"/>
      <c r="I360" s="22"/>
      <c r="J360" s="22"/>
      <c r="K360" s="22"/>
    </row>
    <row r="361" spans="1:11" s="17" customFormat="1">
      <c r="A361" s="5"/>
      <c r="B361" s="5"/>
      <c r="C361" s="5"/>
      <c r="D361" s="5"/>
      <c r="E361" s="5"/>
      <c r="F361" s="5"/>
      <c r="G361" s="5"/>
      <c r="H361" s="5"/>
      <c r="I361" s="22"/>
      <c r="J361" s="22"/>
      <c r="K361" s="22"/>
    </row>
    <row r="362" spans="1:11" s="17" customFormat="1">
      <c r="A362" s="5"/>
      <c r="B362" s="5"/>
      <c r="C362" s="5"/>
      <c r="D362" s="5"/>
      <c r="E362" s="5"/>
      <c r="F362" s="5"/>
      <c r="G362" s="5"/>
      <c r="H362" s="5"/>
      <c r="I362" s="22"/>
      <c r="J362" s="22"/>
      <c r="K362" s="22"/>
    </row>
    <row r="363" spans="1:11" s="17" customFormat="1">
      <c r="A363" s="5"/>
      <c r="B363" s="5"/>
      <c r="C363" s="5"/>
      <c r="D363" s="5"/>
      <c r="E363" s="5"/>
      <c r="F363" s="5"/>
      <c r="G363" s="5"/>
      <c r="H363" s="5"/>
      <c r="I363" s="22"/>
      <c r="J363" s="22"/>
      <c r="K363" s="22"/>
    </row>
    <row r="364" spans="1:11" s="17" customFormat="1">
      <c r="A364" s="5"/>
      <c r="B364" s="5"/>
      <c r="C364" s="5"/>
      <c r="D364" s="5"/>
      <c r="E364" s="5"/>
      <c r="F364" s="5"/>
      <c r="G364" s="5"/>
      <c r="H364" s="5"/>
      <c r="I364" s="22"/>
      <c r="J364" s="22"/>
      <c r="K364" s="22"/>
    </row>
    <row r="365" spans="1:11" s="17" customFormat="1">
      <c r="A365" s="5"/>
      <c r="B365" s="5"/>
      <c r="C365" s="5"/>
      <c r="D365" s="5"/>
      <c r="E365" s="5"/>
      <c r="F365" s="5"/>
      <c r="G365" s="5"/>
      <c r="H365" s="5"/>
      <c r="I365" s="22"/>
      <c r="J365" s="22"/>
      <c r="K365" s="22"/>
    </row>
    <row r="366" spans="1:11" s="17" customFormat="1">
      <c r="A366" s="5"/>
      <c r="B366" s="5"/>
      <c r="C366" s="5"/>
      <c r="D366" s="5"/>
      <c r="E366" s="5"/>
      <c r="F366" s="5"/>
      <c r="G366" s="5"/>
      <c r="H366" s="5"/>
      <c r="I366" s="22"/>
      <c r="J366" s="22"/>
      <c r="K366" s="22"/>
    </row>
    <row r="367" spans="1:11" s="17" customFormat="1">
      <c r="A367" s="5"/>
      <c r="B367" s="5"/>
      <c r="C367" s="5"/>
      <c r="D367" s="5"/>
      <c r="E367" s="5"/>
      <c r="F367" s="5"/>
      <c r="G367" s="5"/>
      <c r="H367" s="5"/>
      <c r="I367" s="22"/>
      <c r="J367" s="22"/>
      <c r="K367" s="22"/>
    </row>
    <row r="368" spans="1:11" s="17" customFormat="1">
      <c r="A368" s="5"/>
      <c r="B368" s="5"/>
      <c r="C368" s="5"/>
      <c r="D368" s="5"/>
      <c r="E368" s="5"/>
      <c r="F368" s="5"/>
      <c r="G368" s="5"/>
      <c r="H368" s="5"/>
      <c r="I368" s="22"/>
      <c r="J368" s="22"/>
      <c r="K368" s="22"/>
    </row>
    <row r="369" spans="1:11" s="17" customFormat="1">
      <c r="A369" s="5"/>
      <c r="B369" s="5"/>
      <c r="C369" s="5"/>
      <c r="D369" s="5"/>
      <c r="E369" s="5"/>
      <c r="F369" s="5"/>
      <c r="G369" s="5"/>
      <c r="H369" s="5"/>
      <c r="I369" s="22"/>
      <c r="J369" s="22"/>
      <c r="K369" s="22"/>
    </row>
    <row r="370" spans="1:11" s="17" customFormat="1">
      <c r="A370" s="5"/>
      <c r="B370" s="5"/>
      <c r="C370" s="5"/>
      <c r="D370" s="5"/>
      <c r="E370" s="5"/>
      <c r="F370" s="5"/>
      <c r="G370" s="5"/>
      <c r="H370" s="5"/>
      <c r="I370" s="22"/>
      <c r="J370" s="22"/>
      <c r="K370" s="22"/>
    </row>
    <row r="371" spans="1:11" s="17" customFormat="1">
      <c r="A371" s="5"/>
      <c r="B371" s="5"/>
      <c r="C371" s="5"/>
      <c r="D371" s="5"/>
      <c r="E371" s="5"/>
      <c r="F371" s="5"/>
      <c r="G371" s="5"/>
      <c r="H371" s="5"/>
      <c r="I371" s="22"/>
      <c r="J371" s="22"/>
      <c r="K371" s="22"/>
    </row>
    <row r="372" spans="1:11" s="17" customFormat="1">
      <c r="A372" s="5"/>
      <c r="B372" s="5"/>
      <c r="C372" s="5"/>
      <c r="D372" s="5"/>
      <c r="E372" s="5"/>
      <c r="F372" s="5"/>
      <c r="G372" s="5"/>
      <c r="H372" s="5"/>
      <c r="I372" s="22"/>
      <c r="J372" s="22"/>
      <c r="K372" s="22"/>
    </row>
    <row r="373" spans="1:11" s="17" customFormat="1">
      <c r="A373" s="5"/>
      <c r="B373" s="5"/>
      <c r="C373" s="5"/>
      <c r="D373" s="5"/>
      <c r="E373" s="5"/>
      <c r="F373" s="5"/>
      <c r="G373" s="5"/>
      <c r="H373" s="5"/>
      <c r="I373" s="22"/>
      <c r="J373" s="22"/>
      <c r="K373" s="22"/>
    </row>
    <row r="374" spans="1:11" s="17" customFormat="1">
      <c r="A374" s="5"/>
      <c r="B374" s="5"/>
      <c r="C374" s="5"/>
      <c r="D374" s="5"/>
      <c r="E374" s="5"/>
      <c r="F374" s="5"/>
      <c r="G374" s="5"/>
      <c r="H374" s="5"/>
      <c r="I374" s="22"/>
      <c r="J374" s="22"/>
      <c r="K374" s="22"/>
    </row>
    <row r="375" spans="1:11" s="17" customFormat="1">
      <c r="A375" s="5"/>
      <c r="B375" s="5"/>
      <c r="C375" s="5"/>
      <c r="D375" s="5"/>
      <c r="E375" s="5"/>
      <c r="F375" s="5"/>
      <c r="G375" s="5"/>
      <c r="H375" s="5"/>
      <c r="I375" s="22"/>
      <c r="J375" s="22"/>
      <c r="K375" s="22"/>
    </row>
    <row r="376" spans="1:11" s="17" customFormat="1">
      <c r="A376" s="5"/>
      <c r="B376" s="5"/>
      <c r="C376" s="5"/>
      <c r="D376" s="5"/>
      <c r="E376" s="5"/>
      <c r="F376" s="5"/>
      <c r="G376" s="5"/>
      <c r="H376" s="5"/>
      <c r="I376" s="22"/>
      <c r="J376" s="22"/>
      <c r="K376" s="22"/>
    </row>
    <row r="377" spans="1:11" s="17" customFormat="1">
      <c r="A377" s="5"/>
      <c r="B377" s="5"/>
      <c r="C377" s="5"/>
      <c r="D377" s="5"/>
      <c r="E377" s="5"/>
      <c r="F377" s="5"/>
      <c r="G377" s="5"/>
      <c r="H377" s="5"/>
      <c r="I377" s="22"/>
      <c r="J377" s="22"/>
      <c r="K377" s="22"/>
    </row>
    <row r="378" spans="1:11" s="17" customFormat="1">
      <c r="A378" s="5"/>
      <c r="B378" s="5"/>
      <c r="C378" s="5"/>
      <c r="D378" s="5"/>
      <c r="E378" s="5"/>
      <c r="F378" s="5"/>
      <c r="G378" s="5"/>
      <c r="H378" s="5"/>
      <c r="I378" s="22"/>
      <c r="J378" s="22"/>
      <c r="K378" s="22"/>
    </row>
    <row r="379" spans="1:11" s="17" customFormat="1">
      <c r="A379" s="5"/>
      <c r="B379" s="5"/>
      <c r="C379" s="5"/>
      <c r="D379" s="5"/>
      <c r="E379" s="5"/>
      <c r="F379" s="5"/>
      <c r="G379" s="5"/>
      <c r="H379" s="5"/>
      <c r="I379" s="22"/>
      <c r="J379" s="22"/>
      <c r="K379" s="22"/>
    </row>
    <row r="380" spans="1:11" s="17" customFormat="1">
      <c r="A380" s="5"/>
      <c r="B380" s="5"/>
      <c r="C380" s="5"/>
      <c r="D380" s="5"/>
      <c r="E380" s="5"/>
      <c r="F380" s="5"/>
      <c r="G380" s="5"/>
      <c r="H380" s="5"/>
      <c r="I380" s="22"/>
      <c r="J380" s="22"/>
      <c r="K380" s="22"/>
    </row>
    <row r="381" spans="1:11" s="17" customFormat="1">
      <c r="A381" s="5"/>
      <c r="B381" s="5"/>
      <c r="C381" s="5"/>
      <c r="D381" s="5"/>
      <c r="E381" s="5"/>
      <c r="F381" s="5"/>
      <c r="G381" s="5"/>
      <c r="H381" s="5"/>
      <c r="I381" s="22"/>
      <c r="J381" s="22"/>
      <c r="K381" s="22"/>
    </row>
    <row r="382" spans="1:11" s="17" customFormat="1">
      <c r="A382" s="5"/>
      <c r="B382" s="5"/>
      <c r="C382" s="5"/>
      <c r="D382" s="5"/>
      <c r="E382" s="5"/>
      <c r="F382" s="5"/>
      <c r="G382" s="5"/>
      <c r="H382" s="5"/>
      <c r="I382" s="22"/>
      <c r="J382" s="22"/>
      <c r="K382" s="22"/>
    </row>
    <row r="383" spans="1:11" s="17" customFormat="1">
      <c r="A383" s="5"/>
      <c r="B383" s="5"/>
      <c r="C383" s="5"/>
      <c r="D383" s="5"/>
      <c r="E383" s="5"/>
      <c r="F383" s="5"/>
      <c r="G383" s="5"/>
      <c r="H383" s="5"/>
      <c r="I383" s="22"/>
      <c r="J383" s="22"/>
      <c r="K383" s="22"/>
    </row>
    <row r="384" spans="1:11" s="17" customFormat="1">
      <c r="A384" s="5"/>
      <c r="B384" s="5"/>
      <c r="C384" s="5"/>
      <c r="D384" s="5"/>
      <c r="E384" s="5"/>
      <c r="F384" s="5"/>
      <c r="G384" s="5"/>
      <c r="H384" s="5"/>
      <c r="I384" s="22"/>
      <c r="J384" s="22"/>
      <c r="K384" s="22"/>
    </row>
    <row r="385" spans="1:11" s="17" customFormat="1">
      <c r="A385" s="5"/>
      <c r="B385" s="5"/>
      <c r="C385" s="5"/>
      <c r="D385" s="5"/>
      <c r="E385" s="5"/>
      <c r="F385" s="5"/>
      <c r="G385" s="5"/>
      <c r="H385" s="5"/>
      <c r="I385" s="22"/>
      <c r="J385" s="22"/>
      <c r="K385" s="22"/>
    </row>
    <row r="386" spans="1:11" s="17" customFormat="1">
      <c r="A386" s="5"/>
      <c r="B386" s="5"/>
      <c r="C386" s="5"/>
      <c r="D386" s="5"/>
      <c r="E386" s="5"/>
      <c r="F386" s="5"/>
      <c r="G386" s="5"/>
      <c r="H386" s="5"/>
      <c r="I386" s="22"/>
      <c r="J386" s="22"/>
      <c r="K386" s="22"/>
    </row>
    <row r="387" spans="1:11" s="17" customFormat="1">
      <c r="A387" s="5"/>
      <c r="B387" s="5"/>
      <c r="C387" s="5"/>
      <c r="D387" s="5"/>
      <c r="E387" s="5"/>
      <c r="F387" s="5"/>
      <c r="G387" s="5"/>
      <c r="H387" s="5"/>
      <c r="I387" s="22"/>
      <c r="J387" s="22"/>
      <c r="K387" s="22"/>
    </row>
    <row r="388" spans="1:11" s="17" customFormat="1">
      <c r="A388" s="5"/>
      <c r="B388" s="5"/>
      <c r="C388" s="5"/>
      <c r="D388" s="5"/>
      <c r="E388" s="5"/>
      <c r="F388" s="5"/>
      <c r="G388" s="5"/>
      <c r="H388" s="5"/>
      <c r="I388" s="22"/>
      <c r="J388" s="22"/>
      <c r="K388" s="22"/>
    </row>
    <row r="389" spans="1:11" s="17" customFormat="1">
      <c r="A389" s="5"/>
      <c r="B389" s="5"/>
      <c r="C389" s="5"/>
      <c r="D389" s="5"/>
      <c r="E389" s="5"/>
      <c r="F389" s="5"/>
      <c r="G389" s="5"/>
      <c r="H389" s="5"/>
      <c r="I389" s="22"/>
      <c r="J389" s="22"/>
      <c r="K389" s="22"/>
    </row>
    <row r="390" spans="1:11" s="17" customFormat="1">
      <c r="A390" s="5"/>
      <c r="B390" s="5"/>
      <c r="C390" s="5"/>
      <c r="D390" s="5"/>
      <c r="E390" s="5"/>
      <c r="F390" s="5"/>
      <c r="G390" s="5"/>
      <c r="H390" s="5"/>
      <c r="I390" s="22"/>
      <c r="J390" s="22"/>
      <c r="K390" s="22"/>
    </row>
    <row r="391" spans="1:11" s="17" customFormat="1">
      <c r="A391" s="5"/>
      <c r="B391" s="5"/>
      <c r="C391" s="5"/>
      <c r="D391" s="5"/>
      <c r="E391" s="5"/>
      <c r="F391" s="5"/>
      <c r="G391" s="5"/>
      <c r="H391" s="5"/>
      <c r="I391" s="22"/>
      <c r="J391" s="22"/>
      <c r="K391" s="22"/>
    </row>
    <row r="392" spans="1:11" s="17" customFormat="1">
      <c r="A392" s="5"/>
      <c r="B392" s="5"/>
      <c r="C392" s="5"/>
      <c r="D392" s="5"/>
      <c r="E392" s="5"/>
      <c r="F392" s="5"/>
      <c r="G392" s="5"/>
      <c r="H392" s="5"/>
      <c r="I392" s="22"/>
      <c r="J392" s="22"/>
      <c r="K392" s="22"/>
    </row>
    <row r="393" spans="1:11" s="17" customFormat="1">
      <c r="A393" s="5"/>
      <c r="B393" s="5"/>
      <c r="C393" s="5"/>
      <c r="D393" s="5"/>
      <c r="E393" s="5"/>
      <c r="F393" s="5"/>
      <c r="G393" s="5"/>
      <c r="H393" s="5"/>
      <c r="I393" s="22"/>
      <c r="J393" s="22"/>
      <c r="K393" s="22"/>
    </row>
    <row r="394" spans="1:11" s="17" customFormat="1">
      <c r="A394" s="5"/>
      <c r="B394" s="5"/>
      <c r="C394" s="5"/>
      <c r="D394" s="5"/>
      <c r="E394" s="5"/>
      <c r="F394" s="5"/>
      <c r="G394" s="5"/>
      <c r="H394" s="5"/>
      <c r="I394" s="22"/>
      <c r="J394" s="22"/>
      <c r="K394" s="22"/>
    </row>
    <row r="395" spans="1:11" s="17" customFormat="1">
      <c r="A395" s="5"/>
      <c r="B395" s="5"/>
      <c r="C395" s="5"/>
      <c r="D395" s="5"/>
      <c r="E395" s="5"/>
      <c r="F395" s="5"/>
      <c r="G395" s="5"/>
      <c r="H395" s="5"/>
      <c r="I395" s="22"/>
      <c r="J395" s="22"/>
      <c r="K395" s="22"/>
    </row>
    <row r="396" spans="1:11" s="17" customFormat="1">
      <c r="A396" s="5"/>
      <c r="B396" s="5"/>
      <c r="C396" s="5"/>
      <c r="D396" s="5"/>
      <c r="E396" s="5"/>
      <c r="F396" s="5"/>
      <c r="G396" s="5"/>
      <c r="H396" s="5"/>
      <c r="I396" s="22"/>
      <c r="J396" s="22"/>
      <c r="K396" s="22"/>
    </row>
    <row r="397" spans="1:11" s="17" customFormat="1">
      <c r="A397" s="5"/>
      <c r="B397" s="5"/>
      <c r="C397" s="5"/>
      <c r="D397" s="5"/>
      <c r="E397" s="5"/>
      <c r="F397" s="5"/>
      <c r="G397" s="5"/>
      <c r="H397" s="5"/>
      <c r="I397" s="22"/>
      <c r="J397" s="22"/>
      <c r="K397" s="22"/>
    </row>
    <row r="398" spans="1:11" s="17" customFormat="1">
      <c r="A398" s="5"/>
      <c r="B398" s="5"/>
      <c r="C398" s="5"/>
      <c r="D398" s="5"/>
      <c r="E398" s="5"/>
      <c r="F398" s="5"/>
      <c r="G398" s="5"/>
      <c r="H398" s="5"/>
      <c r="I398" s="22"/>
      <c r="J398" s="22"/>
      <c r="K398" s="22"/>
    </row>
    <row r="399" spans="1:11" s="17" customFormat="1">
      <c r="A399" s="5"/>
      <c r="B399" s="5"/>
      <c r="C399" s="5"/>
      <c r="D399" s="5"/>
      <c r="E399" s="5"/>
      <c r="F399" s="5"/>
      <c r="G399" s="5"/>
      <c r="H399" s="5"/>
      <c r="I399" s="22"/>
      <c r="J399" s="22"/>
      <c r="K399" s="22"/>
    </row>
    <row r="400" spans="1:11" s="17" customFormat="1">
      <c r="A400" s="5"/>
      <c r="B400" s="5"/>
      <c r="C400" s="5"/>
      <c r="D400" s="5"/>
      <c r="E400" s="5"/>
      <c r="F400" s="5"/>
      <c r="G400" s="5"/>
      <c r="H400" s="5"/>
      <c r="I400" s="22"/>
      <c r="J400" s="22"/>
      <c r="K400" s="22"/>
    </row>
    <row r="401" spans="1:11" s="17" customFormat="1">
      <c r="A401" s="5"/>
      <c r="B401" s="5"/>
      <c r="C401" s="5"/>
      <c r="D401" s="5"/>
      <c r="E401" s="5"/>
      <c r="F401" s="5"/>
      <c r="G401" s="5"/>
      <c r="H401" s="5"/>
      <c r="I401" s="22"/>
      <c r="J401" s="22"/>
      <c r="K401" s="22"/>
    </row>
    <row r="402" spans="1:11" s="17" customFormat="1">
      <c r="A402" s="5"/>
      <c r="B402" s="5"/>
      <c r="C402" s="5"/>
      <c r="D402" s="5"/>
      <c r="E402" s="5"/>
      <c r="F402" s="5"/>
      <c r="G402" s="5"/>
      <c r="H402" s="5"/>
      <c r="I402" s="22"/>
      <c r="J402" s="22"/>
      <c r="K402" s="22"/>
    </row>
    <row r="403" spans="1:11" s="17" customFormat="1">
      <c r="A403" s="5"/>
      <c r="B403" s="5"/>
      <c r="C403" s="5"/>
      <c r="D403" s="5"/>
      <c r="E403" s="5"/>
      <c r="F403" s="5"/>
      <c r="G403" s="5"/>
      <c r="H403" s="5"/>
      <c r="I403" s="22"/>
      <c r="J403" s="22"/>
      <c r="K403" s="22"/>
    </row>
    <row r="404" spans="1:11" s="17" customFormat="1">
      <c r="A404" s="5"/>
      <c r="B404" s="5"/>
      <c r="C404" s="5"/>
      <c r="D404" s="5"/>
      <c r="E404" s="5"/>
      <c r="F404" s="5"/>
      <c r="G404" s="5"/>
      <c r="H404" s="5"/>
      <c r="I404" s="22"/>
      <c r="J404" s="22"/>
      <c r="K404" s="22"/>
    </row>
    <row r="405" spans="1:11" s="17" customFormat="1">
      <c r="A405" s="5"/>
      <c r="B405" s="5"/>
      <c r="C405" s="5"/>
      <c r="D405" s="5"/>
      <c r="E405" s="5"/>
      <c r="F405" s="5"/>
      <c r="G405" s="5"/>
      <c r="H405" s="5"/>
      <c r="I405" s="22"/>
      <c r="J405" s="22"/>
      <c r="K405" s="22"/>
    </row>
    <row r="406" spans="1:11" s="17" customFormat="1">
      <c r="A406" s="5"/>
      <c r="B406" s="5"/>
      <c r="C406" s="5"/>
      <c r="D406" s="5"/>
      <c r="E406" s="5"/>
      <c r="F406" s="5"/>
      <c r="G406" s="5"/>
      <c r="H406" s="5"/>
      <c r="I406" s="22"/>
      <c r="J406" s="22"/>
      <c r="K406" s="22"/>
    </row>
    <row r="407" spans="1:11" s="17" customFormat="1">
      <c r="A407" s="5"/>
      <c r="B407" s="5"/>
      <c r="C407" s="5"/>
      <c r="D407" s="5"/>
      <c r="E407" s="5"/>
      <c r="F407" s="5"/>
      <c r="G407" s="5"/>
      <c r="H407" s="5"/>
      <c r="I407" s="22"/>
      <c r="J407" s="22"/>
      <c r="K407" s="22"/>
    </row>
    <row r="408" spans="1:11" s="17" customFormat="1">
      <c r="A408" s="5"/>
      <c r="B408" s="5"/>
      <c r="C408" s="5"/>
      <c r="D408" s="5"/>
      <c r="E408" s="5"/>
      <c r="F408" s="5"/>
      <c r="G408" s="5"/>
      <c r="H408" s="5"/>
      <c r="I408" s="22"/>
      <c r="J408" s="22"/>
      <c r="K408" s="22"/>
    </row>
    <row r="409" spans="1:11" s="17" customFormat="1">
      <c r="A409" s="5"/>
      <c r="B409" s="5"/>
      <c r="C409" s="5"/>
      <c r="D409" s="5"/>
      <c r="E409" s="5"/>
      <c r="F409" s="5"/>
      <c r="G409" s="5"/>
      <c r="H409" s="5"/>
      <c r="I409" s="22"/>
      <c r="J409" s="22"/>
      <c r="K409" s="22"/>
    </row>
    <row r="410" spans="1:11" s="17" customFormat="1">
      <c r="A410" s="5"/>
      <c r="B410" s="5"/>
      <c r="C410" s="5"/>
      <c r="D410" s="5"/>
      <c r="E410" s="5"/>
      <c r="F410" s="5"/>
      <c r="G410" s="5"/>
      <c r="H410" s="5"/>
      <c r="I410" s="22"/>
      <c r="J410" s="22"/>
      <c r="K410" s="22"/>
    </row>
    <row r="411" spans="1:11" s="17" customFormat="1">
      <c r="A411" s="5"/>
      <c r="B411" s="5"/>
      <c r="C411" s="5"/>
      <c r="D411" s="5"/>
      <c r="E411" s="5"/>
      <c r="F411" s="5"/>
      <c r="G411" s="5"/>
      <c r="H411" s="5"/>
      <c r="I411" s="22"/>
      <c r="J411" s="22"/>
      <c r="K411" s="22"/>
    </row>
    <row r="412" spans="1:11" s="17" customFormat="1">
      <c r="A412" s="5"/>
      <c r="B412" s="5"/>
      <c r="C412" s="5"/>
      <c r="D412" s="5"/>
      <c r="E412" s="5"/>
      <c r="F412" s="5"/>
      <c r="G412" s="5"/>
      <c r="H412" s="5"/>
      <c r="I412" s="22"/>
      <c r="J412" s="22"/>
      <c r="K412" s="22"/>
    </row>
    <row r="413" spans="1:11" s="17" customFormat="1">
      <c r="A413" s="5"/>
      <c r="B413" s="5"/>
      <c r="C413" s="5"/>
      <c r="D413" s="5"/>
      <c r="E413" s="5"/>
      <c r="F413" s="5"/>
      <c r="G413" s="5"/>
      <c r="H413" s="5"/>
      <c r="I413" s="22"/>
      <c r="J413" s="22"/>
      <c r="K413" s="22"/>
    </row>
    <row r="414" spans="1:11" s="17" customFormat="1">
      <c r="A414" s="5"/>
      <c r="B414" s="5"/>
      <c r="C414" s="5"/>
      <c r="D414" s="5"/>
      <c r="E414" s="5"/>
      <c r="F414" s="5"/>
      <c r="G414" s="5"/>
      <c r="H414" s="5"/>
      <c r="I414" s="22"/>
      <c r="J414" s="22"/>
      <c r="K414" s="22"/>
    </row>
    <row r="415" spans="1:11" s="17" customFormat="1">
      <c r="A415" s="5"/>
      <c r="B415" s="5"/>
      <c r="C415" s="5"/>
      <c r="D415" s="5"/>
      <c r="E415" s="5"/>
      <c r="F415" s="5"/>
      <c r="G415" s="5"/>
      <c r="H415" s="5"/>
      <c r="I415" s="22"/>
      <c r="J415" s="22"/>
      <c r="K415" s="22"/>
    </row>
    <row r="416" spans="1:11" s="17" customFormat="1">
      <c r="A416" s="5"/>
      <c r="B416" s="5"/>
      <c r="C416" s="5"/>
      <c r="D416" s="5"/>
      <c r="E416" s="5"/>
      <c r="F416" s="5"/>
      <c r="G416" s="5"/>
      <c r="H416" s="5"/>
      <c r="I416" s="22"/>
      <c r="J416" s="22"/>
      <c r="K416" s="22"/>
    </row>
    <row r="417" spans="1:11" s="17" customFormat="1">
      <c r="A417" s="5"/>
      <c r="B417" s="5"/>
      <c r="C417" s="5"/>
      <c r="D417" s="5"/>
      <c r="E417" s="5"/>
      <c r="F417" s="5"/>
      <c r="G417" s="5"/>
      <c r="H417" s="5"/>
      <c r="I417" s="22"/>
      <c r="J417" s="22"/>
      <c r="K417" s="22"/>
    </row>
    <row r="418" spans="1:11" s="17" customFormat="1">
      <c r="A418" s="5"/>
      <c r="B418" s="5"/>
      <c r="C418" s="5"/>
      <c r="D418" s="5"/>
      <c r="E418" s="5"/>
      <c r="F418" s="5"/>
      <c r="G418" s="5"/>
      <c r="H418" s="5"/>
      <c r="I418" s="22"/>
      <c r="J418" s="22"/>
      <c r="K418" s="22"/>
    </row>
    <row r="419" spans="1:11" s="17" customFormat="1">
      <c r="A419" s="5"/>
      <c r="B419" s="5"/>
      <c r="C419" s="5"/>
      <c r="D419" s="5"/>
      <c r="E419" s="5"/>
      <c r="F419" s="5"/>
      <c r="G419" s="5"/>
      <c r="H419" s="5"/>
      <c r="I419" s="22"/>
      <c r="J419" s="22"/>
      <c r="K419" s="22"/>
    </row>
    <row r="420" spans="1:11" s="17" customFormat="1">
      <c r="A420" s="5"/>
      <c r="B420" s="5"/>
      <c r="C420" s="5"/>
      <c r="D420" s="5"/>
      <c r="E420" s="5"/>
      <c r="F420" s="5"/>
      <c r="G420" s="5"/>
      <c r="H420" s="5"/>
      <c r="I420" s="22"/>
      <c r="J420" s="22"/>
      <c r="K420" s="22"/>
    </row>
    <row r="421" spans="1:11" s="17" customFormat="1">
      <c r="A421" s="5"/>
      <c r="B421" s="5"/>
      <c r="C421" s="5"/>
      <c r="D421" s="5"/>
      <c r="E421" s="5"/>
      <c r="F421" s="5"/>
      <c r="G421" s="5"/>
      <c r="H421" s="5"/>
      <c r="I421" s="22"/>
      <c r="J421" s="22"/>
      <c r="K421" s="22"/>
    </row>
    <row r="422" spans="1:11" s="17" customFormat="1">
      <c r="A422" s="5"/>
      <c r="B422" s="5"/>
      <c r="C422" s="5"/>
      <c r="D422" s="5"/>
      <c r="E422" s="5"/>
      <c r="F422" s="5"/>
      <c r="G422" s="5"/>
      <c r="H422" s="5"/>
      <c r="I422" s="22"/>
      <c r="J422" s="22"/>
      <c r="K422" s="22"/>
    </row>
    <row r="423" spans="1:11" s="17" customFormat="1">
      <c r="A423" s="5"/>
      <c r="B423" s="5"/>
      <c r="C423" s="5"/>
      <c r="D423" s="5"/>
      <c r="E423" s="5"/>
      <c r="F423" s="5"/>
      <c r="G423" s="5"/>
      <c r="H423" s="5"/>
      <c r="I423" s="22"/>
      <c r="J423" s="22"/>
      <c r="K423" s="22"/>
    </row>
    <row r="424" spans="1:11" s="17" customFormat="1">
      <c r="A424" s="5"/>
      <c r="B424" s="5"/>
      <c r="C424" s="5"/>
      <c r="D424" s="5"/>
      <c r="E424" s="5"/>
      <c r="F424" s="5"/>
      <c r="G424" s="5"/>
      <c r="H424" s="5"/>
      <c r="I424" s="22"/>
      <c r="J424" s="22"/>
      <c r="K424" s="22"/>
    </row>
    <row r="425" spans="1:11" s="17" customFormat="1">
      <c r="A425" s="5"/>
      <c r="B425" s="5"/>
      <c r="C425" s="5"/>
      <c r="D425" s="5"/>
      <c r="E425" s="5"/>
      <c r="F425" s="5"/>
      <c r="G425" s="5"/>
      <c r="H425" s="5"/>
      <c r="I425" s="22"/>
      <c r="J425" s="22"/>
      <c r="K425" s="22"/>
    </row>
    <row r="426" spans="1:11" s="17" customFormat="1">
      <c r="A426" s="5"/>
      <c r="B426" s="5"/>
      <c r="C426" s="5"/>
      <c r="D426" s="5"/>
      <c r="E426" s="5"/>
      <c r="F426" s="5"/>
      <c r="G426" s="5"/>
      <c r="H426" s="5"/>
      <c r="I426" s="22"/>
      <c r="J426" s="22"/>
      <c r="K426" s="22"/>
    </row>
    <row r="427" spans="1:11" s="17" customFormat="1">
      <c r="A427" s="5"/>
      <c r="B427" s="5"/>
      <c r="C427" s="5"/>
      <c r="D427" s="5"/>
      <c r="E427" s="5"/>
      <c r="F427" s="5"/>
      <c r="G427" s="5"/>
      <c r="H427" s="5"/>
      <c r="I427" s="22"/>
      <c r="J427" s="22"/>
      <c r="K427" s="22"/>
    </row>
    <row r="428" spans="1:11" s="17" customFormat="1">
      <c r="A428" s="5"/>
      <c r="B428" s="5"/>
      <c r="C428" s="5"/>
      <c r="D428" s="5"/>
      <c r="E428" s="5"/>
      <c r="F428" s="5"/>
      <c r="G428" s="5"/>
      <c r="H428" s="5"/>
      <c r="I428" s="22"/>
      <c r="J428" s="22"/>
      <c r="K428" s="22"/>
    </row>
    <row r="429" spans="1:11" s="17" customFormat="1">
      <c r="A429" s="5"/>
      <c r="B429" s="5"/>
      <c r="C429" s="5"/>
      <c r="D429" s="5"/>
      <c r="E429" s="5"/>
      <c r="F429" s="5"/>
      <c r="G429" s="5"/>
      <c r="H429" s="5"/>
      <c r="I429" s="22"/>
      <c r="J429" s="22"/>
      <c r="K429" s="22"/>
    </row>
    <row r="430" spans="1:11" s="17" customFormat="1">
      <c r="A430" s="5"/>
      <c r="B430" s="5"/>
      <c r="C430" s="5"/>
      <c r="D430" s="5"/>
      <c r="E430" s="5"/>
      <c r="F430" s="5"/>
      <c r="G430" s="5"/>
      <c r="H430" s="5"/>
      <c r="I430" s="22"/>
      <c r="J430" s="22"/>
      <c r="K430" s="22"/>
    </row>
    <row r="431" spans="1:11" s="17" customFormat="1">
      <c r="A431" s="5"/>
      <c r="B431" s="5"/>
      <c r="C431" s="5"/>
      <c r="D431" s="5"/>
      <c r="E431" s="5"/>
      <c r="F431" s="5"/>
      <c r="G431" s="5"/>
      <c r="H431" s="5"/>
      <c r="I431" s="22"/>
      <c r="J431" s="22"/>
      <c r="K431" s="22"/>
    </row>
    <row r="432" spans="1:11" s="17" customFormat="1">
      <c r="A432" s="5"/>
      <c r="B432" s="5"/>
      <c r="C432" s="5"/>
      <c r="D432" s="5"/>
      <c r="E432" s="5"/>
      <c r="F432" s="5"/>
      <c r="G432" s="5"/>
      <c r="H432" s="5"/>
      <c r="I432" s="22"/>
      <c r="J432" s="22"/>
      <c r="K432" s="22"/>
    </row>
    <row r="433" spans="1:11" s="17" customFormat="1">
      <c r="A433" s="5"/>
      <c r="B433" s="5"/>
      <c r="C433" s="5"/>
      <c r="D433" s="5"/>
      <c r="E433" s="5"/>
      <c r="F433" s="5"/>
      <c r="G433" s="5"/>
      <c r="H433" s="5"/>
      <c r="I433" s="22"/>
      <c r="J433" s="22"/>
      <c r="K433" s="22"/>
    </row>
    <row r="434" spans="1:11" s="17" customFormat="1">
      <c r="A434" s="5"/>
      <c r="B434" s="5"/>
      <c r="C434" s="5"/>
      <c r="D434" s="5"/>
      <c r="E434" s="5"/>
      <c r="F434" s="5"/>
      <c r="G434" s="5"/>
      <c r="H434" s="5"/>
      <c r="I434" s="22"/>
      <c r="J434" s="22"/>
      <c r="K434" s="22"/>
    </row>
    <row r="435" spans="1:11" s="17" customFormat="1">
      <c r="A435" s="5"/>
      <c r="B435" s="5"/>
      <c r="C435" s="5"/>
      <c r="D435" s="5"/>
      <c r="E435" s="5"/>
      <c r="F435" s="5"/>
      <c r="G435" s="5"/>
      <c r="H435" s="5"/>
      <c r="I435" s="22"/>
      <c r="J435" s="22"/>
      <c r="K435" s="22"/>
    </row>
    <row r="436" spans="1:11" s="17" customFormat="1">
      <c r="A436" s="5"/>
      <c r="B436" s="5"/>
      <c r="C436" s="5"/>
      <c r="D436" s="5"/>
      <c r="E436" s="5"/>
      <c r="F436" s="5"/>
      <c r="G436" s="5"/>
      <c r="H436" s="5"/>
      <c r="I436" s="22"/>
      <c r="J436" s="22"/>
      <c r="K436" s="22"/>
    </row>
    <row r="437" spans="1:11" s="17" customFormat="1">
      <c r="A437" s="5"/>
      <c r="B437" s="5"/>
      <c r="C437" s="5"/>
      <c r="D437" s="5"/>
      <c r="E437" s="5"/>
      <c r="F437" s="5"/>
      <c r="G437" s="5"/>
      <c r="H437" s="5"/>
      <c r="I437" s="22"/>
      <c r="J437" s="22"/>
      <c r="K437" s="22"/>
    </row>
    <row r="438" spans="1:11" s="17" customFormat="1">
      <c r="A438" s="5"/>
      <c r="B438" s="5"/>
      <c r="C438" s="5"/>
      <c r="D438" s="5"/>
      <c r="E438" s="5"/>
      <c r="F438" s="5"/>
      <c r="G438" s="5"/>
      <c r="H438" s="5"/>
      <c r="I438" s="22"/>
      <c r="J438" s="22"/>
      <c r="K438" s="22"/>
    </row>
    <row r="439" spans="1:11" s="17" customFormat="1">
      <c r="A439" s="5"/>
      <c r="B439" s="5"/>
      <c r="C439" s="5"/>
      <c r="D439" s="5"/>
      <c r="E439" s="5"/>
      <c r="F439" s="5"/>
      <c r="G439" s="5"/>
      <c r="H439" s="5"/>
      <c r="I439" s="22"/>
      <c r="J439" s="22"/>
      <c r="K439" s="22"/>
    </row>
    <row r="440" spans="1:11" s="17" customFormat="1">
      <c r="A440" s="5"/>
      <c r="B440" s="5"/>
      <c r="C440" s="5"/>
      <c r="D440" s="5"/>
      <c r="E440" s="5"/>
      <c r="F440" s="5"/>
      <c r="G440" s="5"/>
      <c r="H440" s="5"/>
      <c r="I440" s="22"/>
      <c r="J440" s="22"/>
      <c r="K440" s="22"/>
    </row>
    <row r="441" spans="1:11" s="17" customFormat="1">
      <c r="A441" s="5"/>
      <c r="B441" s="5"/>
      <c r="C441" s="5"/>
      <c r="D441" s="5"/>
      <c r="E441" s="5"/>
      <c r="F441" s="5"/>
      <c r="G441" s="5"/>
      <c r="H441" s="5"/>
      <c r="I441" s="22"/>
      <c r="J441" s="22"/>
      <c r="K441" s="22"/>
    </row>
    <row r="442" spans="1:11" s="17" customFormat="1">
      <c r="A442" s="5"/>
      <c r="B442" s="5"/>
      <c r="C442" s="5"/>
      <c r="D442" s="5"/>
      <c r="E442" s="5"/>
      <c r="F442" s="5"/>
      <c r="G442" s="5"/>
      <c r="H442" s="5"/>
      <c r="I442" s="22"/>
      <c r="J442" s="22"/>
      <c r="K442" s="22"/>
    </row>
    <row r="443" spans="1:11" s="17" customFormat="1">
      <c r="A443" s="5"/>
      <c r="B443" s="5"/>
      <c r="C443" s="5"/>
      <c r="D443" s="5"/>
      <c r="E443" s="5"/>
      <c r="F443" s="5"/>
      <c r="G443" s="5"/>
      <c r="H443" s="5"/>
      <c r="I443" s="22"/>
      <c r="J443" s="22"/>
      <c r="K443" s="22"/>
    </row>
    <row r="444" spans="1:11" s="17" customFormat="1">
      <c r="A444" s="5"/>
      <c r="B444" s="5"/>
      <c r="C444" s="5"/>
      <c r="D444" s="5"/>
      <c r="E444" s="5"/>
      <c r="F444" s="5"/>
      <c r="G444" s="5"/>
      <c r="H444" s="5"/>
      <c r="I444" s="22"/>
      <c r="J444" s="22"/>
      <c r="K444" s="22"/>
    </row>
    <row r="445" spans="1:11" s="17" customFormat="1">
      <c r="A445" s="5"/>
      <c r="B445" s="5"/>
      <c r="C445" s="5"/>
      <c r="D445" s="5"/>
      <c r="E445" s="5"/>
      <c r="F445" s="5"/>
      <c r="G445" s="5"/>
      <c r="H445" s="5"/>
      <c r="I445" s="22"/>
      <c r="J445" s="22"/>
      <c r="K445" s="22"/>
    </row>
    <row r="446" spans="1:11" s="17" customFormat="1">
      <c r="A446" s="5"/>
      <c r="B446" s="5"/>
      <c r="C446" s="5"/>
      <c r="D446" s="5"/>
      <c r="E446" s="5"/>
      <c r="F446" s="5"/>
      <c r="G446" s="5"/>
      <c r="H446" s="5"/>
      <c r="I446" s="22"/>
      <c r="J446" s="22"/>
      <c r="K446" s="22"/>
    </row>
    <row r="447" spans="1:11" s="17" customFormat="1">
      <c r="A447" s="5"/>
      <c r="B447" s="5"/>
      <c r="C447" s="5"/>
      <c r="D447" s="5"/>
      <c r="E447" s="5"/>
      <c r="F447" s="5"/>
      <c r="G447" s="5"/>
      <c r="H447" s="5"/>
      <c r="I447" s="22"/>
      <c r="J447" s="22"/>
      <c r="K447" s="22"/>
    </row>
    <row r="448" spans="1:11" s="17" customFormat="1">
      <c r="A448" s="5"/>
      <c r="B448" s="5"/>
      <c r="C448" s="5"/>
      <c r="D448" s="5"/>
      <c r="E448" s="5"/>
      <c r="F448" s="5"/>
      <c r="G448" s="5"/>
      <c r="H448" s="5"/>
      <c r="I448" s="22"/>
      <c r="J448" s="22"/>
      <c r="K448" s="22"/>
    </row>
    <row r="449" spans="1:11" s="17" customFormat="1">
      <c r="A449" s="5"/>
      <c r="B449" s="5"/>
      <c r="C449" s="5"/>
      <c r="D449" s="5"/>
      <c r="E449" s="5"/>
      <c r="F449" s="5"/>
      <c r="G449" s="5"/>
      <c r="H449" s="5"/>
      <c r="I449" s="22"/>
      <c r="J449" s="22"/>
      <c r="K449" s="22"/>
    </row>
    <row r="450" spans="1:11" s="17" customFormat="1">
      <c r="A450" s="5"/>
      <c r="B450" s="5"/>
      <c r="C450" s="5"/>
      <c r="D450" s="5"/>
      <c r="E450" s="5"/>
      <c r="F450" s="5"/>
      <c r="G450" s="5"/>
      <c r="H450" s="5"/>
      <c r="I450" s="22"/>
      <c r="J450" s="22"/>
      <c r="K450" s="22"/>
    </row>
    <row r="451" spans="1:11" s="17" customFormat="1">
      <c r="A451" s="5"/>
      <c r="B451" s="5"/>
      <c r="C451" s="5"/>
      <c r="D451" s="5"/>
      <c r="E451" s="5"/>
      <c r="F451" s="5"/>
      <c r="G451" s="5"/>
      <c r="H451" s="5"/>
      <c r="I451" s="22"/>
      <c r="J451" s="22"/>
      <c r="K451" s="22"/>
    </row>
    <row r="452" spans="1:11" s="17" customFormat="1">
      <c r="A452" s="5"/>
      <c r="B452" s="5"/>
      <c r="C452" s="5"/>
      <c r="D452" s="5"/>
      <c r="E452" s="5"/>
      <c r="F452" s="5"/>
      <c r="G452" s="5"/>
      <c r="H452" s="5"/>
      <c r="I452" s="22"/>
      <c r="J452" s="22"/>
      <c r="K452" s="22"/>
    </row>
    <row r="453" spans="1:11" s="17" customFormat="1">
      <c r="A453" s="5"/>
      <c r="B453" s="5"/>
      <c r="C453" s="5"/>
      <c r="D453" s="5"/>
      <c r="E453" s="5"/>
      <c r="F453" s="5"/>
      <c r="G453" s="5"/>
      <c r="H453" s="5"/>
      <c r="I453" s="22"/>
      <c r="J453" s="22"/>
      <c r="K453" s="22"/>
    </row>
    <row r="454" spans="1:11" s="17" customFormat="1">
      <c r="A454" s="5"/>
      <c r="B454" s="5"/>
      <c r="C454" s="5"/>
      <c r="D454" s="5"/>
      <c r="E454" s="5"/>
      <c r="F454" s="5"/>
      <c r="G454" s="5"/>
      <c r="H454" s="5"/>
      <c r="I454" s="22"/>
      <c r="J454" s="22"/>
      <c r="K454" s="22"/>
    </row>
    <row r="455" spans="1:11" s="17" customFormat="1">
      <c r="A455" s="5"/>
      <c r="B455" s="5"/>
      <c r="C455" s="5"/>
      <c r="D455" s="5"/>
      <c r="E455" s="5"/>
      <c r="F455" s="5"/>
      <c r="G455" s="5"/>
      <c r="H455" s="5"/>
      <c r="I455" s="22"/>
      <c r="J455" s="22"/>
      <c r="K455" s="22"/>
    </row>
    <row r="456" spans="1:11" s="17" customFormat="1">
      <c r="A456" s="5"/>
      <c r="B456" s="5"/>
      <c r="C456" s="5"/>
      <c r="D456" s="5"/>
      <c r="E456" s="5"/>
      <c r="F456" s="5"/>
      <c r="G456" s="5"/>
      <c r="H456" s="5"/>
      <c r="I456" s="22"/>
      <c r="J456" s="22"/>
      <c r="K456" s="22"/>
    </row>
    <row r="457" spans="1:11" s="17" customFormat="1">
      <c r="A457" s="5"/>
      <c r="B457" s="5"/>
      <c r="C457" s="5"/>
      <c r="D457" s="5"/>
      <c r="E457" s="5"/>
      <c r="F457" s="5"/>
      <c r="G457" s="5"/>
      <c r="H457" s="5"/>
      <c r="I457" s="22"/>
      <c r="J457" s="22"/>
      <c r="K457" s="22"/>
    </row>
    <row r="458" spans="1:11" s="17" customFormat="1">
      <c r="A458" s="5"/>
      <c r="B458" s="5"/>
      <c r="C458" s="5"/>
      <c r="D458" s="5"/>
      <c r="E458" s="5"/>
      <c r="F458" s="5"/>
      <c r="G458" s="5"/>
      <c r="H458" s="5"/>
      <c r="I458" s="22"/>
      <c r="J458" s="22"/>
      <c r="K458" s="22"/>
    </row>
    <row r="459" spans="1:11" s="17" customFormat="1">
      <c r="A459" s="5"/>
      <c r="B459" s="5"/>
      <c r="C459" s="5"/>
      <c r="D459" s="5"/>
      <c r="E459" s="5"/>
      <c r="F459" s="5"/>
      <c r="G459" s="5"/>
      <c r="H459" s="5"/>
      <c r="I459" s="22"/>
      <c r="J459" s="22"/>
      <c r="K459" s="22"/>
    </row>
    <row r="460" spans="1:11" s="17" customFormat="1">
      <c r="A460" s="5"/>
      <c r="B460" s="5"/>
      <c r="C460" s="5"/>
      <c r="D460" s="5"/>
      <c r="E460" s="5"/>
      <c r="F460" s="5"/>
      <c r="G460" s="5"/>
      <c r="H460" s="5"/>
      <c r="I460" s="22"/>
      <c r="J460" s="22"/>
      <c r="K460" s="22"/>
    </row>
    <row r="461" spans="1:11" s="17" customFormat="1">
      <c r="A461" s="5"/>
      <c r="B461" s="5"/>
      <c r="C461" s="5"/>
      <c r="D461" s="5"/>
      <c r="E461" s="5"/>
      <c r="F461" s="5"/>
      <c r="G461" s="5"/>
      <c r="H461" s="5"/>
      <c r="I461" s="22"/>
      <c r="J461" s="22"/>
      <c r="K461" s="22"/>
    </row>
    <row r="462" spans="1:11" s="17" customFormat="1">
      <c r="A462" s="5"/>
      <c r="B462" s="5"/>
      <c r="C462" s="5"/>
      <c r="D462" s="5"/>
      <c r="E462" s="5"/>
      <c r="F462" s="5"/>
      <c r="G462" s="5"/>
      <c r="H462" s="5"/>
      <c r="I462" s="22"/>
      <c r="J462" s="22"/>
      <c r="K462" s="22"/>
    </row>
    <row r="463" spans="1:11" s="17" customFormat="1">
      <c r="A463" s="5"/>
      <c r="B463" s="5"/>
      <c r="C463" s="5"/>
      <c r="D463" s="5"/>
      <c r="E463" s="5"/>
      <c r="F463" s="5"/>
      <c r="G463" s="5"/>
      <c r="H463" s="5"/>
      <c r="I463" s="22"/>
      <c r="J463" s="22"/>
      <c r="K463" s="22"/>
    </row>
    <row r="464" spans="1:11" s="17" customFormat="1">
      <c r="A464" s="5"/>
      <c r="B464" s="5"/>
      <c r="C464" s="5"/>
      <c r="D464" s="5"/>
      <c r="E464" s="5"/>
      <c r="F464" s="5"/>
      <c r="G464" s="5"/>
      <c r="H464" s="5"/>
      <c r="I464" s="22"/>
      <c r="J464" s="22"/>
      <c r="K464" s="22"/>
    </row>
    <row r="465" spans="1:11" s="17" customFormat="1">
      <c r="A465" s="5"/>
      <c r="B465" s="5"/>
      <c r="C465" s="5"/>
      <c r="D465" s="5"/>
      <c r="E465" s="5"/>
      <c r="F465" s="5"/>
      <c r="G465" s="5"/>
      <c r="H465" s="5"/>
      <c r="I465" s="22"/>
      <c r="J465" s="22"/>
      <c r="K465" s="22"/>
    </row>
    <row r="466" spans="1:11" s="17" customFormat="1">
      <c r="A466" s="5"/>
      <c r="B466" s="5"/>
      <c r="C466" s="5"/>
      <c r="D466" s="5"/>
      <c r="E466" s="5"/>
      <c r="F466" s="5"/>
      <c r="G466" s="5"/>
      <c r="H466" s="5"/>
      <c r="I466" s="22"/>
      <c r="J466" s="22"/>
      <c r="K466" s="22"/>
    </row>
    <row r="467" spans="1:11" s="17" customFormat="1">
      <c r="A467" s="5"/>
      <c r="B467" s="5"/>
      <c r="C467" s="5"/>
      <c r="D467" s="5"/>
      <c r="E467" s="5"/>
      <c r="F467" s="5"/>
      <c r="G467" s="5"/>
      <c r="H467" s="5"/>
      <c r="I467" s="22"/>
      <c r="J467" s="22"/>
      <c r="K467" s="22"/>
    </row>
    <row r="468" spans="1:11" s="17" customFormat="1">
      <c r="A468" s="5"/>
      <c r="B468" s="5"/>
      <c r="C468" s="5"/>
      <c r="D468" s="5"/>
      <c r="E468" s="5"/>
      <c r="F468" s="5"/>
      <c r="G468" s="5"/>
      <c r="H468" s="5"/>
      <c r="I468" s="22"/>
      <c r="J468" s="22"/>
      <c r="K468" s="22"/>
    </row>
    <row r="469" spans="1:11" s="17" customFormat="1">
      <c r="A469" s="5"/>
      <c r="B469" s="5"/>
      <c r="C469" s="5"/>
      <c r="D469" s="5"/>
      <c r="E469" s="5"/>
      <c r="F469" s="5"/>
      <c r="G469" s="5"/>
      <c r="H469" s="5"/>
      <c r="I469" s="22"/>
      <c r="J469" s="22"/>
      <c r="K469" s="22"/>
    </row>
    <row r="470" spans="1:11" s="17" customFormat="1">
      <c r="A470" s="5"/>
      <c r="B470" s="5"/>
      <c r="C470" s="5"/>
      <c r="D470" s="5"/>
      <c r="E470" s="5"/>
      <c r="F470" s="5"/>
      <c r="G470" s="5"/>
      <c r="H470" s="5"/>
      <c r="I470" s="22"/>
      <c r="J470" s="22"/>
      <c r="K470" s="22"/>
    </row>
    <row r="471" spans="1:11" s="17" customFormat="1">
      <c r="A471" s="5"/>
      <c r="B471" s="5"/>
      <c r="C471" s="5"/>
      <c r="D471" s="5"/>
      <c r="E471" s="5"/>
      <c r="F471" s="5"/>
      <c r="G471" s="5"/>
      <c r="H471" s="5"/>
      <c r="I471" s="22"/>
      <c r="J471" s="22"/>
      <c r="K471" s="22"/>
    </row>
    <row r="472" spans="1:11" s="17" customFormat="1">
      <c r="A472" s="5"/>
      <c r="B472" s="5"/>
      <c r="C472" s="5"/>
      <c r="D472" s="5"/>
      <c r="E472" s="5"/>
      <c r="F472" s="5"/>
      <c r="G472" s="5"/>
      <c r="H472" s="5"/>
      <c r="I472" s="22"/>
      <c r="J472" s="22"/>
      <c r="K472" s="22"/>
    </row>
    <row r="473" spans="1:11" s="17" customFormat="1">
      <c r="A473" s="5"/>
      <c r="B473" s="5"/>
      <c r="C473" s="5"/>
      <c r="D473" s="5"/>
      <c r="E473" s="5"/>
      <c r="F473" s="5"/>
      <c r="G473" s="5"/>
      <c r="H473" s="5"/>
      <c r="I473" s="22"/>
      <c r="J473" s="22"/>
      <c r="K473" s="22"/>
    </row>
    <row r="474" spans="1:11" s="17" customFormat="1">
      <c r="A474" s="5"/>
      <c r="B474" s="5"/>
      <c r="C474" s="5"/>
      <c r="D474" s="5"/>
      <c r="E474" s="5"/>
      <c r="F474" s="5"/>
      <c r="G474" s="5"/>
      <c r="H474" s="5"/>
      <c r="I474" s="22"/>
      <c r="J474" s="22"/>
      <c r="K474" s="22"/>
    </row>
    <row r="475" spans="1:11" s="17" customFormat="1">
      <c r="A475" s="5"/>
      <c r="B475" s="5"/>
      <c r="C475" s="5"/>
      <c r="D475" s="5"/>
      <c r="E475" s="5"/>
      <c r="F475" s="5"/>
      <c r="G475" s="5"/>
      <c r="H475" s="5"/>
      <c r="I475" s="22"/>
      <c r="J475" s="22"/>
      <c r="K475" s="22"/>
    </row>
    <row r="476" spans="1:11" s="17" customFormat="1">
      <c r="A476" s="5"/>
      <c r="B476" s="5"/>
      <c r="C476" s="5"/>
      <c r="D476" s="5"/>
      <c r="E476" s="5"/>
      <c r="F476" s="5"/>
      <c r="G476" s="5"/>
      <c r="H476" s="5"/>
      <c r="I476" s="22"/>
      <c r="J476" s="22"/>
      <c r="K476" s="22"/>
    </row>
    <row r="477" spans="1:11" s="17" customFormat="1">
      <c r="A477" s="5"/>
      <c r="B477" s="5"/>
      <c r="C477" s="5"/>
      <c r="D477" s="5"/>
      <c r="E477" s="5"/>
      <c r="F477" s="5"/>
      <c r="G477" s="5"/>
      <c r="H477" s="5"/>
      <c r="I477" s="22"/>
      <c r="J477" s="22"/>
      <c r="K477" s="22"/>
    </row>
    <row r="478" spans="1:11" s="17" customFormat="1">
      <c r="A478" s="5"/>
      <c r="B478" s="5"/>
      <c r="C478" s="5"/>
      <c r="D478" s="5"/>
      <c r="E478" s="5"/>
      <c r="F478" s="5"/>
      <c r="G478" s="5"/>
      <c r="H478" s="5"/>
      <c r="I478" s="22"/>
      <c r="J478" s="22"/>
      <c r="K478" s="22"/>
    </row>
    <row r="479" spans="1:11" s="17" customFormat="1">
      <c r="A479" s="5"/>
      <c r="B479" s="5"/>
      <c r="C479" s="5"/>
      <c r="D479" s="5"/>
      <c r="E479" s="5"/>
      <c r="F479" s="5"/>
      <c r="G479" s="5"/>
      <c r="H479" s="5"/>
      <c r="I479" s="22"/>
      <c r="J479" s="22"/>
      <c r="K479" s="22"/>
    </row>
    <row r="480" spans="1:11" s="17" customFormat="1">
      <c r="A480" s="5"/>
      <c r="B480" s="5"/>
      <c r="C480" s="5"/>
      <c r="D480" s="5"/>
      <c r="E480" s="5"/>
      <c r="F480" s="5"/>
      <c r="G480" s="5"/>
      <c r="H480" s="5"/>
      <c r="I480" s="22"/>
      <c r="J480" s="22"/>
      <c r="K480" s="22"/>
    </row>
    <row r="481" spans="1:11" s="17" customFormat="1">
      <c r="A481" s="5"/>
      <c r="B481" s="5"/>
      <c r="C481" s="5"/>
      <c r="D481" s="5"/>
      <c r="E481" s="5"/>
      <c r="F481" s="5"/>
      <c r="G481" s="5"/>
      <c r="H481" s="5"/>
      <c r="I481" s="22"/>
      <c r="J481" s="22"/>
      <c r="K481" s="22"/>
    </row>
    <row r="482" spans="1:11" s="17" customFormat="1">
      <c r="A482" s="5"/>
      <c r="B482" s="5"/>
      <c r="C482" s="5"/>
      <c r="D482" s="5"/>
      <c r="E482" s="5"/>
      <c r="F482" s="5"/>
      <c r="G482" s="5"/>
      <c r="H482" s="5"/>
      <c r="I482" s="22"/>
      <c r="J482" s="22"/>
      <c r="K482" s="22"/>
    </row>
    <row r="483" spans="1:11" s="17" customFormat="1">
      <c r="A483" s="5"/>
      <c r="B483" s="5"/>
      <c r="C483" s="5"/>
      <c r="D483" s="5"/>
      <c r="E483" s="5"/>
      <c r="F483" s="5"/>
      <c r="G483" s="5"/>
      <c r="H483" s="5"/>
      <c r="I483" s="22"/>
      <c r="J483" s="22"/>
      <c r="K483" s="22"/>
    </row>
    <row r="484" spans="1:11" s="17" customFormat="1">
      <c r="A484" s="5"/>
      <c r="B484" s="5"/>
      <c r="C484" s="5"/>
      <c r="D484" s="5"/>
      <c r="E484" s="5"/>
      <c r="F484" s="5"/>
      <c r="G484" s="5"/>
      <c r="H484" s="5"/>
      <c r="I484" s="22"/>
      <c r="J484" s="22"/>
      <c r="K484" s="22"/>
    </row>
    <row r="485" spans="1:11" s="17" customFormat="1">
      <c r="A485" s="5"/>
      <c r="B485" s="5"/>
      <c r="C485" s="5"/>
      <c r="D485" s="5"/>
      <c r="E485" s="5"/>
      <c r="F485" s="5"/>
      <c r="G485" s="5"/>
      <c r="H485" s="5"/>
      <c r="I485" s="22"/>
      <c r="J485" s="22"/>
      <c r="K485" s="22"/>
    </row>
    <row r="486" spans="1:11" s="17" customFormat="1">
      <c r="A486" s="5"/>
      <c r="B486" s="5"/>
      <c r="C486" s="5"/>
      <c r="D486" s="5"/>
      <c r="E486" s="5"/>
      <c r="F486" s="5"/>
      <c r="G486" s="5"/>
      <c r="H486" s="5"/>
      <c r="I486" s="22"/>
      <c r="J486" s="22"/>
      <c r="K486" s="22"/>
    </row>
    <row r="487" spans="1:11" s="17" customFormat="1">
      <c r="A487" s="5"/>
      <c r="B487" s="5"/>
      <c r="C487" s="5"/>
      <c r="D487" s="5"/>
      <c r="E487" s="5"/>
      <c r="F487" s="5"/>
      <c r="G487" s="5"/>
      <c r="H487" s="5"/>
      <c r="I487" s="22"/>
      <c r="J487" s="22"/>
      <c r="K487" s="22"/>
    </row>
    <row r="488" spans="1:11" s="17" customFormat="1">
      <c r="A488" s="5"/>
      <c r="B488" s="5"/>
      <c r="C488" s="5"/>
      <c r="D488" s="5"/>
      <c r="E488" s="5"/>
      <c r="F488" s="5"/>
      <c r="G488" s="5"/>
      <c r="H488" s="5"/>
      <c r="I488" s="22"/>
      <c r="J488" s="22"/>
      <c r="K488" s="22"/>
    </row>
    <row r="489" spans="1:11" s="17" customFormat="1">
      <c r="A489" s="5"/>
      <c r="B489" s="5"/>
      <c r="C489" s="5"/>
      <c r="D489" s="5"/>
      <c r="E489" s="5"/>
      <c r="F489" s="5"/>
      <c r="G489" s="5"/>
      <c r="H489" s="5"/>
      <c r="I489" s="22"/>
      <c r="J489" s="22"/>
      <c r="K489" s="22"/>
    </row>
    <row r="490" spans="1:11" s="17" customFormat="1">
      <c r="A490" s="5"/>
      <c r="B490" s="5"/>
      <c r="C490" s="5"/>
      <c r="D490" s="5"/>
      <c r="E490" s="5"/>
      <c r="F490" s="5"/>
      <c r="G490" s="5"/>
      <c r="H490" s="5"/>
      <c r="I490" s="22"/>
      <c r="J490" s="22"/>
      <c r="K490" s="22"/>
    </row>
    <row r="491" spans="1:11" s="17" customFormat="1">
      <c r="A491" s="5"/>
      <c r="B491" s="5"/>
      <c r="C491" s="5"/>
      <c r="D491" s="5"/>
      <c r="E491" s="5"/>
      <c r="F491" s="5"/>
      <c r="G491" s="5"/>
      <c r="H491" s="5"/>
      <c r="I491" s="22"/>
      <c r="J491" s="22"/>
      <c r="K491" s="22"/>
    </row>
    <row r="492" spans="1:11" s="17" customFormat="1">
      <c r="A492" s="5"/>
      <c r="B492" s="5"/>
      <c r="C492" s="5"/>
      <c r="D492" s="5"/>
      <c r="E492" s="5"/>
      <c r="F492" s="5"/>
      <c r="G492" s="5"/>
      <c r="H492" s="5"/>
      <c r="I492" s="22"/>
      <c r="J492" s="22"/>
      <c r="K492" s="22"/>
    </row>
    <row r="493" spans="1:11" s="17" customFormat="1">
      <c r="A493" s="5"/>
      <c r="B493" s="5"/>
      <c r="C493" s="5"/>
      <c r="D493" s="5"/>
      <c r="E493" s="5"/>
      <c r="F493" s="5"/>
      <c r="G493" s="5"/>
      <c r="H493" s="5"/>
      <c r="I493" s="22"/>
      <c r="J493" s="22"/>
      <c r="K493" s="22"/>
    </row>
    <row r="494" spans="1:11" s="17" customFormat="1">
      <c r="A494" s="5"/>
      <c r="B494" s="5"/>
      <c r="C494" s="5"/>
      <c r="D494" s="5"/>
      <c r="E494" s="5"/>
      <c r="F494" s="5"/>
      <c r="G494" s="5"/>
      <c r="H494" s="5"/>
      <c r="I494" s="22"/>
      <c r="J494" s="22"/>
      <c r="K494" s="22"/>
    </row>
    <row r="495" spans="1:11" s="17" customFormat="1">
      <c r="A495" s="5"/>
      <c r="B495" s="5"/>
      <c r="C495" s="5"/>
      <c r="D495" s="5"/>
      <c r="E495" s="5"/>
      <c r="F495" s="5"/>
      <c r="G495" s="5"/>
      <c r="H495" s="5"/>
      <c r="I495" s="22"/>
      <c r="J495" s="22"/>
      <c r="K495" s="22"/>
    </row>
    <row r="496" spans="1:11" s="17" customFormat="1">
      <c r="A496" s="5"/>
      <c r="B496" s="5"/>
      <c r="C496" s="5"/>
      <c r="D496" s="5"/>
      <c r="E496" s="5"/>
      <c r="F496" s="5"/>
      <c r="G496" s="5"/>
      <c r="H496" s="5"/>
      <c r="I496" s="22"/>
      <c r="J496" s="22"/>
      <c r="K496" s="22"/>
    </row>
    <row r="497" spans="1:11" s="17" customFormat="1">
      <c r="A497" s="5"/>
      <c r="B497" s="5"/>
      <c r="C497" s="5"/>
      <c r="D497" s="5"/>
      <c r="E497" s="5"/>
      <c r="F497" s="5"/>
      <c r="G497" s="5"/>
      <c r="H497" s="5"/>
      <c r="I497" s="22"/>
      <c r="J497" s="22"/>
      <c r="K497" s="22"/>
    </row>
    <row r="498" spans="1:11" s="17" customFormat="1">
      <c r="A498" s="5"/>
      <c r="B498" s="5"/>
      <c r="C498" s="5"/>
      <c r="D498" s="5"/>
      <c r="E498" s="5"/>
      <c r="F498" s="5"/>
      <c r="G498" s="5"/>
      <c r="H498" s="5"/>
      <c r="I498" s="22"/>
      <c r="J498" s="22"/>
      <c r="K498" s="22"/>
    </row>
    <row r="499" spans="1:11" s="17" customFormat="1">
      <c r="A499" s="5"/>
      <c r="B499" s="5"/>
      <c r="C499" s="5"/>
      <c r="D499" s="5"/>
      <c r="E499" s="5"/>
      <c r="F499" s="5"/>
      <c r="G499" s="5"/>
      <c r="H499" s="5"/>
      <c r="I499" s="22"/>
      <c r="J499" s="22"/>
      <c r="K499" s="22"/>
    </row>
    <row r="500" spans="1:11" s="17" customFormat="1">
      <c r="A500" s="5"/>
      <c r="B500" s="5"/>
      <c r="C500" s="5"/>
      <c r="D500" s="5"/>
      <c r="E500" s="5"/>
      <c r="F500" s="5"/>
      <c r="G500" s="5"/>
      <c r="H500" s="5"/>
      <c r="I500" s="22"/>
      <c r="J500" s="22"/>
      <c r="K500" s="22"/>
    </row>
    <row r="501" spans="1:11" s="17" customFormat="1">
      <c r="A501" s="5"/>
      <c r="B501" s="5"/>
      <c r="C501" s="5"/>
      <c r="D501" s="5"/>
      <c r="E501" s="5"/>
      <c r="F501" s="5"/>
      <c r="G501" s="5"/>
      <c r="H501" s="5"/>
      <c r="I501" s="22"/>
      <c r="J501" s="22"/>
      <c r="K501" s="22"/>
    </row>
    <row r="502" spans="1:11" s="17" customFormat="1">
      <c r="A502" s="5"/>
      <c r="B502" s="5"/>
      <c r="C502" s="5"/>
      <c r="D502" s="5"/>
      <c r="E502" s="5"/>
      <c r="F502" s="5"/>
      <c r="G502" s="5"/>
      <c r="H502" s="5"/>
      <c r="I502" s="22"/>
      <c r="J502" s="22"/>
      <c r="K502" s="22"/>
    </row>
    <row r="503" spans="1:11" s="17" customFormat="1">
      <c r="A503" s="5"/>
      <c r="B503" s="5"/>
      <c r="C503" s="5"/>
      <c r="D503" s="5"/>
      <c r="E503" s="5"/>
      <c r="F503" s="5"/>
      <c r="G503" s="5"/>
      <c r="H503" s="5"/>
      <c r="I503" s="22"/>
      <c r="J503" s="22"/>
      <c r="K503" s="22"/>
    </row>
    <row r="504" spans="1:11" s="17" customFormat="1">
      <c r="A504" s="5"/>
      <c r="B504" s="5"/>
      <c r="C504" s="5"/>
      <c r="D504" s="5"/>
      <c r="E504" s="5"/>
      <c r="F504" s="5"/>
      <c r="G504" s="5"/>
      <c r="H504" s="5"/>
      <c r="I504" s="22"/>
      <c r="J504" s="22"/>
      <c r="K504" s="22"/>
    </row>
    <row r="505" spans="1:11" s="17" customFormat="1">
      <c r="A505" s="5"/>
      <c r="B505" s="5"/>
      <c r="C505" s="5"/>
      <c r="D505" s="5"/>
      <c r="E505" s="5"/>
      <c r="F505" s="5"/>
      <c r="G505" s="5"/>
      <c r="H505" s="5"/>
      <c r="I505" s="22"/>
      <c r="J505" s="22"/>
      <c r="K505" s="22"/>
    </row>
    <row r="506" spans="1:11" s="17" customFormat="1">
      <c r="A506" s="5"/>
      <c r="B506" s="5"/>
      <c r="C506" s="5"/>
      <c r="D506" s="5"/>
      <c r="E506" s="5"/>
      <c r="F506" s="5"/>
      <c r="G506" s="5"/>
      <c r="H506" s="5"/>
      <c r="I506" s="22"/>
      <c r="J506" s="22"/>
      <c r="K506" s="22"/>
    </row>
    <row r="507" spans="1:11" s="17" customFormat="1">
      <c r="A507" s="5"/>
      <c r="B507" s="5"/>
      <c r="C507" s="5"/>
      <c r="D507" s="5"/>
      <c r="E507" s="5"/>
      <c r="F507" s="5"/>
      <c r="G507" s="5"/>
      <c r="H507" s="5"/>
      <c r="I507" s="22"/>
      <c r="J507" s="22"/>
      <c r="K507" s="22"/>
    </row>
    <row r="508" spans="1:11" s="17" customFormat="1">
      <c r="A508" s="5"/>
      <c r="B508" s="5"/>
      <c r="C508" s="5"/>
      <c r="D508" s="5"/>
      <c r="E508" s="5"/>
      <c r="F508" s="5"/>
      <c r="G508" s="5"/>
      <c r="H508" s="5"/>
      <c r="I508" s="22"/>
      <c r="J508" s="22"/>
      <c r="K508" s="22"/>
    </row>
    <row r="509" spans="1:11" s="17" customFormat="1">
      <c r="A509" s="5"/>
      <c r="B509" s="5"/>
      <c r="C509" s="5"/>
      <c r="D509" s="5"/>
      <c r="E509" s="5"/>
      <c r="F509" s="5"/>
      <c r="G509" s="5"/>
      <c r="H509" s="5"/>
      <c r="I509" s="22"/>
      <c r="J509" s="22"/>
      <c r="K509" s="22"/>
    </row>
    <row r="510" spans="1:11" s="17" customFormat="1">
      <c r="A510" s="5"/>
      <c r="B510" s="5"/>
      <c r="C510" s="5"/>
      <c r="D510" s="5"/>
      <c r="E510" s="5"/>
      <c r="F510" s="5"/>
      <c r="G510" s="5"/>
      <c r="H510" s="5"/>
      <c r="I510" s="22"/>
      <c r="J510" s="22"/>
      <c r="K510" s="22"/>
    </row>
    <row r="511" spans="1:11" s="17" customFormat="1">
      <c r="A511" s="5"/>
      <c r="B511" s="5"/>
      <c r="C511" s="5"/>
      <c r="D511" s="5"/>
      <c r="E511" s="5"/>
      <c r="F511" s="5"/>
      <c r="G511" s="5"/>
      <c r="H511" s="5"/>
      <c r="I511" s="22"/>
      <c r="J511" s="22"/>
      <c r="K511" s="22"/>
    </row>
    <row r="512" spans="1:11" s="17" customFormat="1">
      <c r="A512" s="5"/>
      <c r="B512" s="5"/>
      <c r="C512" s="5"/>
      <c r="D512" s="5"/>
      <c r="E512" s="5"/>
      <c r="F512" s="5"/>
      <c r="G512" s="5"/>
      <c r="H512" s="5"/>
      <c r="I512" s="22"/>
      <c r="J512" s="22"/>
      <c r="K512" s="22"/>
    </row>
    <row r="513" spans="1:11" s="17" customFormat="1">
      <c r="A513" s="5"/>
      <c r="B513" s="5"/>
      <c r="C513" s="5"/>
      <c r="D513" s="5"/>
      <c r="E513" s="5"/>
      <c r="F513" s="5"/>
      <c r="G513" s="5"/>
      <c r="H513" s="5"/>
      <c r="I513" s="22"/>
      <c r="J513" s="22"/>
      <c r="K513" s="22"/>
    </row>
    <row r="514" spans="1:11" s="17" customFormat="1">
      <c r="A514" s="5"/>
      <c r="B514" s="5"/>
      <c r="C514" s="5"/>
      <c r="D514" s="5"/>
      <c r="E514" s="5"/>
      <c r="F514" s="5"/>
      <c r="G514" s="5"/>
      <c r="H514" s="5"/>
      <c r="I514" s="22"/>
      <c r="J514" s="22"/>
      <c r="K514" s="22"/>
    </row>
    <row r="515" spans="1:11" s="17" customFormat="1">
      <c r="A515" s="5"/>
      <c r="B515" s="5"/>
      <c r="C515" s="5"/>
      <c r="D515" s="5"/>
      <c r="E515" s="5"/>
      <c r="F515" s="5"/>
      <c r="G515" s="5"/>
      <c r="H515" s="5"/>
      <c r="I515" s="22"/>
      <c r="J515" s="22"/>
      <c r="K515" s="22"/>
    </row>
    <row r="516" spans="1:11" s="17" customFormat="1">
      <c r="A516" s="5"/>
      <c r="B516" s="5"/>
      <c r="C516" s="5"/>
      <c r="D516" s="5"/>
      <c r="E516" s="5"/>
      <c r="F516" s="5"/>
      <c r="G516" s="5"/>
      <c r="H516" s="5"/>
      <c r="I516" s="22"/>
      <c r="J516" s="22"/>
      <c r="K516" s="22"/>
    </row>
    <row r="517" spans="1:11" s="17" customFormat="1">
      <c r="A517" s="5"/>
      <c r="B517" s="5"/>
      <c r="C517" s="5"/>
      <c r="D517" s="5"/>
      <c r="E517" s="5"/>
      <c r="F517" s="5"/>
      <c r="G517" s="5"/>
      <c r="H517" s="5"/>
      <c r="I517" s="22"/>
      <c r="J517" s="22"/>
      <c r="K517" s="22"/>
    </row>
    <row r="518" spans="1:11" s="17" customFormat="1">
      <c r="A518" s="5"/>
      <c r="B518" s="5"/>
      <c r="C518" s="5"/>
      <c r="D518" s="5"/>
      <c r="E518" s="5"/>
      <c r="F518" s="5"/>
      <c r="G518" s="5"/>
      <c r="H518" s="5"/>
      <c r="I518" s="22"/>
      <c r="J518" s="22"/>
      <c r="K518" s="22"/>
    </row>
    <row r="519" spans="1:11" s="17" customFormat="1">
      <c r="A519" s="5"/>
      <c r="B519" s="5"/>
      <c r="C519" s="5"/>
      <c r="D519" s="5"/>
      <c r="E519" s="5"/>
      <c r="F519" s="5"/>
      <c r="G519" s="5"/>
      <c r="H519" s="5"/>
      <c r="I519" s="22"/>
      <c r="J519" s="22"/>
      <c r="K519" s="22"/>
    </row>
    <row r="520" spans="1:11" s="17" customFormat="1">
      <c r="A520" s="5"/>
      <c r="B520" s="5"/>
      <c r="C520" s="5"/>
      <c r="D520" s="5"/>
      <c r="E520" s="5"/>
      <c r="F520" s="5"/>
      <c r="G520" s="5"/>
      <c r="H520" s="5"/>
      <c r="I520" s="22"/>
      <c r="J520" s="22"/>
      <c r="K520" s="22"/>
    </row>
    <row r="521" spans="1:11" s="17" customFormat="1">
      <c r="A521" s="5"/>
      <c r="B521" s="5"/>
      <c r="C521" s="5"/>
      <c r="D521" s="5"/>
      <c r="E521" s="5"/>
      <c r="F521" s="5"/>
      <c r="G521" s="5"/>
      <c r="H521" s="5"/>
      <c r="I521" s="22"/>
      <c r="J521" s="22"/>
      <c r="K521" s="22"/>
    </row>
    <row r="522" spans="1:11" s="17" customFormat="1">
      <c r="A522" s="5"/>
      <c r="B522" s="5"/>
      <c r="C522" s="5"/>
      <c r="D522" s="5"/>
      <c r="E522" s="5"/>
      <c r="F522" s="5"/>
      <c r="G522" s="5"/>
      <c r="H522" s="5"/>
      <c r="I522" s="22"/>
      <c r="J522" s="22"/>
      <c r="K522" s="22"/>
    </row>
    <row r="523" spans="1:11" s="17" customFormat="1">
      <c r="A523" s="5"/>
      <c r="B523" s="5"/>
      <c r="C523" s="5"/>
      <c r="D523" s="5"/>
      <c r="E523" s="5"/>
      <c r="F523" s="5"/>
      <c r="G523" s="5"/>
      <c r="H523" s="5"/>
      <c r="I523" s="22"/>
      <c r="J523" s="22"/>
      <c r="K523" s="22"/>
    </row>
    <row r="524" spans="1:11" s="17" customFormat="1">
      <c r="A524" s="5"/>
      <c r="B524" s="5"/>
      <c r="C524" s="5"/>
      <c r="D524" s="5"/>
      <c r="E524" s="5"/>
      <c r="F524" s="5"/>
      <c r="G524" s="5"/>
      <c r="H524" s="5"/>
      <c r="I524" s="22"/>
      <c r="J524" s="22"/>
      <c r="K524" s="22"/>
    </row>
    <row r="525" spans="1:11" s="17" customFormat="1">
      <c r="A525" s="5"/>
      <c r="B525" s="5"/>
      <c r="C525" s="5"/>
      <c r="D525" s="5"/>
      <c r="E525" s="5"/>
      <c r="F525" s="5"/>
      <c r="G525" s="5"/>
      <c r="H525" s="5"/>
      <c r="I525" s="22"/>
      <c r="J525" s="22"/>
      <c r="K525" s="22"/>
    </row>
    <row r="526" spans="1:11" s="17" customFormat="1">
      <c r="A526" s="5"/>
      <c r="B526" s="5"/>
      <c r="C526" s="5"/>
      <c r="D526" s="5"/>
      <c r="E526" s="5"/>
      <c r="F526" s="5"/>
      <c r="G526" s="5"/>
      <c r="H526" s="5"/>
      <c r="I526" s="22"/>
      <c r="J526" s="22"/>
      <c r="K526" s="22"/>
    </row>
    <row r="527" spans="1:11" s="17" customFormat="1">
      <c r="A527" s="5"/>
      <c r="B527" s="5"/>
      <c r="C527" s="5"/>
      <c r="D527" s="5"/>
      <c r="E527" s="5"/>
      <c r="F527" s="5"/>
      <c r="G527" s="5"/>
      <c r="H527" s="5"/>
      <c r="I527" s="22"/>
      <c r="J527" s="22"/>
      <c r="K527" s="22"/>
    </row>
    <row r="528" spans="1:11" s="17" customFormat="1">
      <c r="A528" s="5"/>
      <c r="B528" s="5"/>
      <c r="C528" s="5"/>
      <c r="D528" s="5"/>
      <c r="E528" s="5"/>
      <c r="F528" s="5"/>
      <c r="G528" s="5"/>
      <c r="H528" s="5"/>
      <c r="I528" s="22"/>
      <c r="J528" s="22"/>
      <c r="K528" s="22"/>
    </row>
    <row r="529" spans="1:11" s="17" customFormat="1">
      <c r="A529" s="5"/>
      <c r="B529" s="5"/>
      <c r="C529" s="5"/>
      <c r="D529" s="5"/>
      <c r="E529" s="5"/>
      <c r="F529" s="5"/>
      <c r="G529" s="5"/>
      <c r="H529" s="5"/>
      <c r="I529" s="22"/>
      <c r="J529" s="22"/>
      <c r="K529" s="22"/>
    </row>
    <row r="530" spans="1:11" s="17" customFormat="1">
      <c r="A530" s="5"/>
      <c r="B530" s="5"/>
      <c r="C530" s="5"/>
      <c r="D530" s="5"/>
      <c r="E530" s="5"/>
      <c r="F530" s="5"/>
      <c r="G530" s="5"/>
      <c r="H530" s="5"/>
      <c r="I530" s="22"/>
      <c r="J530" s="22"/>
      <c r="K530" s="22"/>
    </row>
    <row r="531" spans="1:11" s="17" customFormat="1">
      <c r="A531" s="5"/>
      <c r="B531" s="5"/>
      <c r="C531" s="5"/>
      <c r="D531" s="5"/>
      <c r="E531" s="5"/>
      <c r="F531" s="5"/>
      <c r="G531" s="5"/>
      <c r="H531" s="5"/>
      <c r="I531" s="22"/>
      <c r="J531" s="22"/>
      <c r="K531" s="22"/>
    </row>
    <row r="532" spans="1:11" s="17" customFormat="1">
      <c r="A532" s="5"/>
      <c r="B532" s="5"/>
      <c r="C532" s="5"/>
      <c r="D532" s="5"/>
      <c r="E532" s="5"/>
      <c r="F532" s="5"/>
      <c r="G532" s="5"/>
      <c r="H532" s="5"/>
      <c r="I532" s="22"/>
      <c r="J532" s="22"/>
      <c r="K532" s="22"/>
    </row>
    <row r="533" spans="1:11" s="17" customFormat="1">
      <c r="A533" s="5"/>
      <c r="B533" s="5"/>
      <c r="C533" s="5"/>
      <c r="D533" s="5"/>
      <c r="E533" s="5"/>
      <c r="F533" s="5"/>
      <c r="G533" s="5"/>
      <c r="H533" s="5"/>
      <c r="I533" s="22"/>
      <c r="J533" s="22"/>
      <c r="K533" s="22"/>
    </row>
    <row r="534" spans="1:11" s="17" customFormat="1">
      <c r="A534" s="5"/>
      <c r="B534" s="5"/>
      <c r="C534" s="5"/>
      <c r="D534" s="5"/>
      <c r="E534" s="5"/>
      <c r="F534" s="5"/>
      <c r="G534" s="5"/>
      <c r="H534" s="5"/>
      <c r="I534" s="22"/>
      <c r="J534" s="22"/>
      <c r="K534" s="22"/>
    </row>
    <row r="535" spans="1:11" s="17" customFormat="1">
      <c r="A535" s="5"/>
      <c r="B535" s="5"/>
      <c r="C535" s="5"/>
      <c r="D535" s="5"/>
      <c r="E535" s="5"/>
      <c r="F535" s="5"/>
      <c r="G535" s="5"/>
      <c r="H535" s="5"/>
      <c r="I535" s="22"/>
      <c r="J535" s="22"/>
      <c r="K535" s="22"/>
    </row>
    <row r="536" spans="1:11" s="17" customFormat="1">
      <c r="A536" s="5"/>
      <c r="B536" s="5"/>
      <c r="C536" s="5"/>
      <c r="D536" s="5"/>
      <c r="E536" s="5"/>
      <c r="F536" s="5"/>
      <c r="G536" s="5"/>
      <c r="H536" s="5"/>
      <c r="I536" s="22"/>
      <c r="J536" s="22"/>
      <c r="K536" s="22"/>
    </row>
    <row r="537" spans="1:11" s="17" customFormat="1">
      <c r="A537" s="5"/>
      <c r="B537" s="5"/>
      <c r="C537" s="5"/>
      <c r="D537" s="5"/>
      <c r="E537" s="5"/>
      <c r="F537" s="5"/>
      <c r="G537" s="5"/>
      <c r="H537" s="5"/>
      <c r="I537" s="22"/>
      <c r="J537" s="22"/>
      <c r="K537" s="22"/>
    </row>
    <row r="538" spans="1:11" s="17" customFormat="1">
      <c r="A538" s="5"/>
      <c r="B538" s="5"/>
      <c r="C538" s="5"/>
      <c r="D538" s="5"/>
      <c r="E538" s="5"/>
      <c r="F538" s="5"/>
      <c r="G538" s="5"/>
      <c r="H538" s="5"/>
      <c r="I538" s="22"/>
      <c r="J538" s="22"/>
      <c r="K538" s="22"/>
    </row>
    <row r="539" spans="1:11" s="17" customFormat="1">
      <c r="A539" s="5"/>
      <c r="B539" s="5"/>
      <c r="C539" s="5"/>
      <c r="D539" s="5"/>
      <c r="E539" s="5"/>
      <c r="F539" s="5"/>
      <c r="G539" s="5"/>
      <c r="H539" s="5"/>
      <c r="I539" s="22"/>
      <c r="J539" s="22"/>
      <c r="K539" s="22"/>
    </row>
    <row r="540" spans="1:11" s="17" customFormat="1">
      <c r="A540" s="5"/>
      <c r="B540" s="5"/>
      <c r="C540" s="5"/>
      <c r="D540" s="5"/>
      <c r="E540" s="5"/>
      <c r="F540" s="5"/>
      <c r="G540" s="5"/>
      <c r="H540" s="5"/>
      <c r="I540" s="22"/>
      <c r="J540" s="22"/>
      <c r="K540" s="22"/>
    </row>
    <row r="541" spans="1:11" s="17" customFormat="1">
      <c r="A541" s="5"/>
      <c r="B541" s="5"/>
      <c r="C541" s="5"/>
      <c r="D541" s="5"/>
      <c r="E541" s="5"/>
      <c r="F541" s="5"/>
      <c r="G541" s="5"/>
      <c r="H541" s="5"/>
      <c r="I541" s="22"/>
      <c r="J541" s="22"/>
      <c r="K541" s="22"/>
    </row>
    <row r="542" spans="1:11" s="17" customFormat="1">
      <c r="A542" s="5"/>
      <c r="B542" s="5"/>
      <c r="C542" s="5"/>
      <c r="D542" s="5"/>
      <c r="E542" s="5"/>
      <c r="F542" s="5"/>
      <c r="G542" s="5"/>
      <c r="H542" s="5"/>
      <c r="I542" s="22"/>
      <c r="J542" s="22"/>
      <c r="K542" s="22"/>
    </row>
    <row r="543" spans="1:11" s="17" customFormat="1">
      <c r="A543" s="5"/>
      <c r="B543" s="5"/>
      <c r="C543" s="5"/>
      <c r="D543" s="5"/>
      <c r="E543" s="5"/>
      <c r="F543" s="5"/>
      <c r="G543" s="5"/>
      <c r="H543" s="5"/>
      <c r="I543" s="22"/>
      <c r="J543" s="22"/>
      <c r="K543" s="22"/>
    </row>
    <row r="544" spans="1:11" s="17" customFormat="1">
      <c r="A544" s="5"/>
      <c r="B544" s="5"/>
      <c r="C544" s="5"/>
      <c r="D544" s="5"/>
      <c r="E544" s="5"/>
      <c r="F544" s="5"/>
      <c r="G544" s="5"/>
      <c r="H544" s="5"/>
      <c r="I544" s="22"/>
      <c r="J544" s="22"/>
      <c r="K544" s="22"/>
    </row>
    <row r="545" spans="1:11" s="17" customFormat="1">
      <c r="A545" s="5"/>
      <c r="B545" s="5"/>
      <c r="C545" s="5"/>
      <c r="D545" s="5"/>
      <c r="E545" s="5"/>
      <c r="F545" s="5"/>
      <c r="G545" s="5"/>
      <c r="H545" s="5"/>
      <c r="I545" s="22"/>
      <c r="J545" s="22"/>
      <c r="K545" s="22"/>
    </row>
    <row r="546" spans="1:11" s="17" customFormat="1">
      <c r="A546" s="5"/>
      <c r="B546" s="5"/>
      <c r="C546" s="5"/>
      <c r="D546" s="5"/>
      <c r="E546" s="5"/>
      <c r="F546" s="5"/>
      <c r="G546" s="5"/>
      <c r="H546" s="5"/>
      <c r="I546" s="22"/>
      <c r="J546" s="22"/>
      <c r="K546" s="22"/>
    </row>
    <row r="547" spans="1:11" s="17" customFormat="1">
      <c r="A547" s="5"/>
      <c r="B547" s="5"/>
      <c r="C547" s="5"/>
      <c r="D547" s="5"/>
      <c r="E547" s="5"/>
      <c r="F547" s="5"/>
      <c r="G547" s="5"/>
      <c r="H547" s="5"/>
      <c r="I547" s="22"/>
      <c r="J547" s="22"/>
      <c r="K547" s="22"/>
    </row>
    <row r="548" spans="1:11" s="17" customFormat="1">
      <c r="A548" s="5"/>
      <c r="B548" s="5"/>
      <c r="C548" s="5"/>
      <c r="D548" s="5"/>
      <c r="E548" s="5"/>
      <c r="F548" s="5"/>
      <c r="G548" s="5"/>
      <c r="H548" s="5"/>
      <c r="I548" s="22"/>
      <c r="J548" s="22"/>
      <c r="K548" s="22"/>
    </row>
    <row r="549" spans="1:11" s="17" customFormat="1">
      <c r="A549" s="5"/>
      <c r="B549" s="5"/>
      <c r="C549" s="5"/>
      <c r="D549" s="5"/>
      <c r="E549" s="5"/>
      <c r="F549" s="5"/>
      <c r="G549" s="5"/>
      <c r="H549" s="5"/>
      <c r="I549" s="22"/>
      <c r="J549" s="22"/>
      <c r="K549" s="22"/>
    </row>
    <row r="550" spans="1:11" s="17" customFormat="1">
      <c r="A550" s="5"/>
      <c r="B550" s="5"/>
      <c r="C550" s="5"/>
      <c r="D550" s="5"/>
      <c r="E550" s="5"/>
      <c r="F550" s="5"/>
      <c r="G550" s="5"/>
      <c r="H550" s="5"/>
      <c r="I550" s="22"/>
      <c r="J550" s="22"/>
      <c r="K550" s="22"/>
    </row>
    <row r="551" spans="1:11" s="17" customFormat="1">
      <c r="A551" s="5"/>
      <c r="B551" s="5"/>
      <c r="C551" s="5"/>
      <c r="D551" s="5"/>
      <c r="E551" s="5"/>
      <c r="F551" s="5"/>
      <c r="G551" s="5"/>
      <c r="H551" s="5"/>
      <c r="I551" s="22"/>
      <c r="J551" s="22"/>
      <c r="K551" s="22"/>
    </row>
    <row r="552" spans="1:11" s="17" customFormat="1">
      <c r="A552" s="5"/>
      <c r="B552" s="5"/>
      <c r="C552" s="5"/>
      <c r="D552" s="5"/>
      <c r="E552" s="5"/>
      <c r="F552" s="5"/>
      <c r="G552" s="5"/>
      <c r="H552" s="5"/>
      <c r="I552" s="22"/>
      <c r="J552" s="22"/>
      <c r="K552" s="22"/>
    </row>
    <row r="553" spans="1:11" s="17" customFormat="1">
      <c r="A553" s="5"/>
      <c r="B553" s="5"/>
      <c r="C553" s="5"/>
      <c r="D553" s="5"/>
      <c r="E553" s="5"/>
      <c r="F553" s="5"/>
      <c r="G553" s="5"/>
      <c r="H553" s="5"/>
      <c r="I553" s="22"/>
      <c r="J553" s="22"/>
      <c r="K553" s="22"/>
    </row>
    <row r="554" spans="1:11" s="17" customFormat="1">
      <c r="A554" s="5"/>
      <c r="B554" s="5"/>
      <c r="C554" s="5"/>
      <c r="D554" s="5"/>
      <c r="E554" s="5"/>
      <c r="F554" s="5"/>
      <c r="G554" s="5"/>
      <c r="H554" s="5"/>
      <c r="I554" s="22"/>
      <c r="J554" s="22"/>
      <c r="K554" s="22"/>
    </row>
    <row r="555" spans="1:11" s="17" customFormat="1">
      <c r="A555" s="5"/>
      <c r="B555" s="5"/>
      <c r="C555" s="5"/>
      <c r="D555" s="5"/>
      <c r="E555" s="5"/>
      <c r="F555" s="5"/>
      <c r="G555" s="5"/>
      <c r="H555" s="5"/>
      <c r="I555" s="22"/>
      <c r="J555" s="22"/>
      <c r="K555" s="22"/>
    </row>
    <row r="556" spans="1:11" s="17" customFormat="1">
      <c r="A556" s="5"/>
      <c r="B556" s="5"/>
      <c r="C556" s="5"/>
      <c r="D556" s="5"/>
      <c r="E556" s="5"/>
      <c r="F556" s="5"/>
      <c r="G556" s="5"/>
      <c r="H556" s="5"/>
      <c r="I556" s="22"/>
      <c r="J556" s="22"/>
      <c r="K556" s="22"/>
    </row>
    <row r="557" spans="1:11" s="17" customFormat="1">
      <c r="A557" s="5"/>
      <c r="B557" s="5"/>
      <c r="C557" s="5"/>
      <c r="D557" s="5"/>
      <c r="E557" s="5"/>
      <c r="F557" s="5"/>
      <c r="G557" s="5"/>
      <c r="H557" s="5"/>
      <c r="I557" s="22"/>
      <c r="J557" s="22"/>
      <c r="K557" s="22"/>
    </row>
    <row r="558" spans="1:11" s="17" customFormat="1">
      <c r="A558" s="5"/>
      <c r="B558" s="5"/>
      <c r="C558" s="5"/>
      <c r="D558" s="5"/>
      <c r="E558" s="5"/>
      <c r="F558" s="5"/>
      <c r="G558" s="5"/>
      <c r="H558" s="5"/>
      <c r="I558" s="22"/>
      <c r="J558" s="22"/>
      <c r="K558" s="22"/>
    </row>
    <row r="559" spans="1:11" s="17" customFormat="1">
      <c r="A559" s="5"/>
      <c r="B559" s="5"/>
      <c r="C559" s="5"/>
      <c r="D559" s="5"/>
      <c r="E559" s="5"/>
      <c r="F559" s="5"/>
      <c r="G559" s="5"/>
      <c r="H559" s="5"/>
      <c r="I559" s="22"/>
      <c r="J559" s="22"/>
      <c r="K559" s="22"/>
    </row>
    <row r="560" spans="1:11" s="17" customFormat="1">
      <c r="A560" s="5"/>
      <c r="B560" s="5"/>
      <c r="C560" s="5"/>
      <c r="D560" s="5"/>
      <c r="E560" s="5"/>
      <c r="F560" s="5"/>
      <c r="G560" s="5"/>
      <c r="H560" s="5"/>
      <c r="I560" s="22"/>
      <c r="J560" s="22"/>
      <c r="K560" s="22"/>
    </row>
    <row r="561" spans="1:11" s="17" customFormat="1">
      <c r="A561" s="5"/>
      <c r="B561" s="5"/>
      <c r="C561" s="5"/>
      <c r="D561" s="5"/>
      <c r="E561" s="5"/>
      <c r="F561" s="5"/>
      <c r="G561" s="5"/>
      <c r="H561" s="5"/>
      <c r="I561" s="22"/>
      <c r="J561" s="22"/>
      <c r="K561" s="22"/>
    </row>
    <row r="562" spans="1:11" s="17" customFormat="1">
      <c r="A562" s="5"/>
      <c r="B562" s="5"/>
      <c r="C562" s="5"/>
      <c r="D562" s="5"/>
      <c r="E562" s="5"/>
      <c r="F562" s="5"/>
      <c r="G562" s="5"/>
      <c r="H562" s="5"/>
      <c r="I562" s="22"/>
      <c r="J562" s="22"/>
      <c r="K562" s="22"/>
    </row>
    <row r="563" spans="1:11" s="17" customFormat="1">
      <c r="A563" s="5"/>
      <c r="B563" s="5"/>
      <c r="C563" s="5"/>
      <c r="D563" s="5"/>
      <c r="E563" s="5"/>
      <c r="F563" s="5"/>
      <c r="G563" s="5"/>
      <c r="H563" s="5"/>
      <c r="I563" s="22"/>
      <c r="J563" s="22"/>
      <c r="K563" s="22"/>
    </row>
    <row r="564" spans="1:11" s="17" customFormat="1">
      <c r="A564" s="5"/>
      <c r="B564" s="5"/>
      <c r="C564" s="5"/>
      <c r="D564" s="5"/>
      <c r="E564" s="5"/>
      <c r="F564" s="5"/>
      <c r="G564" s="5"/>
      <c r="H564" s="5"/>
      <c r="I564" s="22"/>
      <c r="J564" s="22"/>
      <c r="K564" s="22"/>
    </row>
    <row r="565" spans="1:11" s="17" customFormat="1">
      <c r="A565" s="5"/>
      <c r="B565" s="5"/>
      <c r="C565" s="5"/>
      <c r="D565" s="5"/>
      <c r="E565" s="5"/>
      <c r="F565" s="5"/>
      <c r="G565" s="5"/>
      <c r="H565" s="5"/>
      <c r="I565" s="22"/>
      <c r="J565" s="22"/>
      <c r="K565" s="22"/>
    </row>
    <row r="566" spans="1:11" s="17" customFormat="1">
      <c r="A566" s="5"/>
      <c r="B566" s="5"/>
      <c r="C566" s="5"/>
      <c r="D566" s="5"/>
      <c r="E566" s="5"/>
      <c r="F566" s="5"/>
      <c r="G566" s="5"/>
      <c r="H566" s="5"/>
      <c r="I566" s="22"/>
      <c r="J566" s="22"/>
      <c r="K566" s="22"/>
    </row>
    <row r="567" spans="1:11" s="17" customFormat="1">
      <c r="A567" s="5"/>
      <c r="B567" s="5"/>
      <c r="C567" s="5"/>
      <c r="D567" s="5"/>
      <c r="E567" s="5"/>
      <c r="F567" s="5"/>
      <c r="G567" s="5"/>
      <c r="H567" s="5"/>
      <c r="I567" s="22"/>
      <c r="J567" s="22"/>
      <c r="K567" s="22"/>
    </row>
    <row r="568" spans="1:11" s="17" customFormat="1">
      <c r="A568" s="5"/>
      <c r="B568" s="5"/>
      <c r="C568" s="5"/>
      <c r="D568" s="5"/>
      <c r="E568" s="5"/>
      <c r="F568" s="5"/>
      <c r="G568" s="5"/>
      <c r="H568" s="5"/>
      <c r="I568" s="22"/>
      <c r="J568" s="22"/>
      <c r="K568" s="22"/>
    </row>
    <row r="569" spans="1:11" s="17" customFormat="1">
      <c r="A569" s="5"/>
      <c r="B569" s="5"/>
      <c r="C569" s="5"/>
      <c r="D569" s="5"/>
      <c r="E569" s="5"/>
      <c r="F569" s="5"/>
      <c r="G569" s="5"/>
      <c r="H569" s="5"/>
      <c r="I569" s="22"/>
      <c r="J569" s="22"/>
      <c r="K569" s="22"/>
    </row>
    <row r="570" spans="1:11" s="17" customFormat="1">
      <c r="A570" s="5"/>
      <c r="B570" s="5"/>
      <c r="C570" s="5"/>
      <c r="D570" s="5"/>
      <c r="E570" s="5"/>
      <c r="F570" s="5"/>
      <c r="G570" s="5"/>
      <c r="H570" s="5"/>
      <c r="I570" s="22"/>
      <c r="J570" s="22"/>
      <c r="K570" s="22"/>
    </row>
    <row r="571" spans="1:11" s="17" customFormat="1">
      <c r="A571" s="5"/>
      <c r="B571" s="5"/>
      <c r="C571" s="5"/>
      <c r="D571" s="5"/>
      <c r="E571" s="5"/>
      <c r="F571" s="5"/>
      <c r="G571" s="5"/>
      <c r="H571" s="5"/>
      <c r="I571" s="22"/>
      <c r="J571" s="22"/>
      <c r="K571" s="22"/>
    </row>
    <row r="572" spans="1:11" s="17" customFormat="1">
      <c r="A572" s="5"/>
      <c r="B572" s="5"/>
      <c r="C572" s="5"/>
      <c r="D572" s="5"/>
      <c r="E572" s="5"/>
      <c r="F572" s="5"/>
      <c r="G572" s="5"/>
      <c r="H572" s="5"/>
      <c r="I572" s="22"/>
      <c r="J572" s="22"/>
      <c r="K572" s="22"/>
    </row>
    <row r="573" spans="1:11" s="17" customFormat="1">
      <c r="A573" s="5"/>
      <c r="B573" s="5"/>
      <c r="C573" s="5"/>
      <c r="D573" s="5"/>
      <c r="E573" s="5"/>
      <c r="F573" s="5"/>
      <c r="G573" s="5"/>
      <c r="H573" s="5"/>
      <c r="I573" s="22"/>
      <c r="J573" s="22"/>
      <c r="K573" s="22"/>
    </row>
    <row r="574" spans="1:11" s="17" customFormat="1">
      <c r="A574" s="5"/>
      <c r="B574" s="5"/>
      <c r="C574" s="5"/>
      <c r="D574" s="5"/>
      <c r="E574" s="5"/>
      <c r="F574" s="5"/>
      <c r="G574" s="5"/>
      <c r="H574" s="5"/>
      <c r="I574" s="22"/>
      <c r="J574" s="22"/>
      <c r="K574" s="22"/>
    </row>
    <row r="575" spans="1:11" s="17" customFormat="1">
      <c r="A575" s="5"/>
      <c r="B575" s="5"/>
      <c r="C575" s="5"/>
      <c r="D575" s="5"/>
      <c r="E575" s="5"/>
      <c r="F575" s="5"/>
      <c r="G575" s="5"/>
      <c r="H575" s="5"/>
      <c r="I575" s="22"/>
      <c r="J575" s="22"/>
      <c r="K575" s="22"/>
    </row>
    <row r="576" spans="1:11" s="17" customFormat="1">
      <c r="A576" s="5"/>
      <c r="B576" s="5"/>
      <c r="C576" s="5"/>
      <c r="D576" s="5"/>
      <c r="E576" s="5"/>
      <c r="F576" s="5"/>
      <c r="G576" s="5"/>
      <c r="H576" s="5"/>
      <c r="I576" s="22"/>
      <c r="J576" s="22"/>
      <c r="K576" s="22"/>
    </row>
    <row r="577" spans="1:11" s="17" customFormat="1">
      <c r="A577" s="5"/>
      <c r="B577" s="5"/>
      <c r="C577" s="5"/>
      <c r="D577" s="5"/>
      <c r="E577" s="5"/>
      <c r="F577" s="5"/>
      <c r="G577" s="5"/>
      <c r="H577" s="5"/>
      <c r="I577" s="22"/>
      <c r="J577" s="22"/>
      <c r="K577" s="22"/>
    </row>
    <row r="578" spans="1:11" s="17" customFormat="1">
      <c r="A578" s="5"/>
      <c r="B578" s="5"/>
      <c r="C578" s="5"/>
      <c r="D578" s="5"/>
      <c r="E578" s="5"/>
      <c r="F578" s="5"/>
      <c r="G578" s="5"/>
      <c r="H578" s="5"/>
      <c r="I578" s="22"/>
      <c r="J578" s="22"/>
      <c r="K578" s="22"/>
    </row>
    <row r="579" spans="1:11" s="17" customFormat="1">
      <c r="A579" s="5"/>
      <c r="B579" s="5"/>
      <c r="C579" s="5"/>
      <c r="D579" s="5"/>
      <c r="E579" s="5"/>
      <c r="F579" s="5"/>
      <c r="G579" s="5"/>
      <c r="H579" s="5"/>
      <c r="I579" s="22"/>
      <c r="J579" s="22"/>
      <c r="K579" s="22"/>
    </row>
    <row r="580" spans="1:11" s="17" customFormat="1">
      <c r="A580" s="5"/>
      <c r="B580" s="5"/>
      <c r="C580" s="5"/>
      <c r="D580" s="5"/>
      <c r="E580" s="5"/>
      <c r="F580" s="5"/>
      <c r="G580" s="5"/>
      <c r="H580" s="5"/>
      <c r="I580" s="22"/>
      <c r="J580" s="22"/>
      <c r="K580" s="22"/>
    </row>
    <row r="581" spans="1:11" s="17" customFormat="1">
      <c r="A581" s="5"/>
      <c r="B581" s="5"/>
      <c r="C581" s="5"/>
      <c r="D581" s="5"/>
      <c r="E581" s="5"/>
      <c r="F581" s="5"/>
      <c r="G581" s="5"/>
      <c r="H581" s="5"/>
      <c r="I581" s="22"/>
      <c r="J581" s="22"/>
      <c r="K581" s="22"/>
    </row>
    <row r="582" spans="1:11" s="17" customFormat="1">
      <c r="A582" s="5"/>
      <c r="B582" s="5"/>
      <c r="C582" s="5"/>
      <c r="D582" s="5"/>
      <c r="E582" s="5"/>
      <c r="F582" s="5"/>
      <c r="G582" s="5"/>
      <c r="H582" s="5"/>
      <c r="I582" s="22"/>
      <c r="J582" s="22"/>
      <c r="K582" s="22"/>
    </row>
    <row r="583" spans="1:11" s="17" customFormat="1">
      <c r="A583" s="5"/>
      <c r="B583" s="5"/>
      <c r="C583" s="5"/>
      <c r="D583" s="5"/>
      <c r="E583" s="5"/>
      <c r="F583" s="5"/>
      <c r="G583" s="5"/>
      <c r="H583" s="5"/>
      <c r="I583" s="22"/>
      <c r="J583" s="22"/>
      <c r="K583" s="22"/>
    </row>
    <row r="584" spans="1:11" s="17" customFormat="1">
      <c r="A584" s="5"/>
      <c r="B584" s="5"/>
      <c r="C584" s="5"/>
      <c r="D584" s="5"/>
      <c r="E584" s="5"/>
      <c r="F584" s="5"/>
      <c r="G584" s="5"/>
      <c r="H584" s="5"/>
      <c r="I584" s="22"/>
      <c r="J584" s="22"/>
      <c r="K584" s="22"/>
    </row>
    <row r="585" spans="1:11" s="17" customFormat="1">
      <c r="A585" s="5"/>
      <c r="B585" s="5"/>
      <c r="C585" s="5"/>
      <c r="D585" s="5"/>
      <c r="E585" s="5"/>
      <c r="F585" s="5"/>
      <c r="G585" s="5"/>
      <c r="H585" s="5"/>
      <c r="I585" s="22"/>
      <c r="J585" s="22"/>
      <c r="K585" s="22"/>
    </row>
    <row r="586" spans="1:11" s="17" customFormat="1">
      <c r="A586" s="5"/>
      <c r="B586" s="5"/>
      <c r="C586" s="5"/>
      <c r="D586" s="5"/>
      <c r="E586" s="5"/>
      <c r="F586" s="5"/>
      <c r="G586" s="5"/>
      <c r="H586" s="5"/>
      <c r="I586" s="22"/>
      <c r="J586" s="22"/>
      <c r="K586" s="22"/>
    </row>
    <row r="587" spans="1:11" s="17" customFormat="1">
      <c r="A587" s="5"/>
      <c r="B587" s="5"/>
      <c r="C587" s="5"/>
      <c r="D587" s="5"/>
      <c r="E587" s="5"/>
      <c r="F587" s="5"/>
      <c r="G587" s="5"/>
      <c r="H587" s="5"/>
      <c r="I587" s="22"/>
      <c r="J587" s="22"/>
      <c r="K587" s="22"/>
    </row>
    <row r="588" spans="1:11" s="17" customFormat="1">
      <c r="A588" s="5"/>
      <c r="B588" s="5"/>
      <c r="C588" s="5"/>
      <c r="D588" s="5"/>
      <c r="E588" s="5"/>
      <c r="F588" s="5"/>
      <c r="G588" s="5"/>
      <c r="H588" s="5"/>
      <c r="I588" s="22"/>
      <c r="J588" s="22"/>
      <c r="K588" s="22"/>
    </row>
    <row r="589" spans="1:11" s="17" customFormat="1">
      <c r="A589" s="5"/>
      <c r="B589" s="5"/>
      <c r="C589" s="5"/>
      <c r="D589" s="5"/>
      <c r="E589" s="5"/>
      <c r="F589" s="5"/>
      <c r="G589" s="5"/>
      <c r="H589" s="5"/>
      <c r="I589" s="22"/>
      <c r="J589" s="22"/>
      <c r="K589" s="22"/>
    </row>
    <row r="590" spans="1:11" s="17" customFormat="1">
      <c r="A590" s="5"/>
      <c r="B590" s="5"/>
      <c r="C590" s="5"/>
      <c r="D590" s="5"/>
      <c r="E590" s="5"/>
      <c r="F590" s="5"/>
      <c r="G590" s="5"/>
      <c r="H590" s="5"/>
      <c r="I590" s="22"/>
      <c r="J590" s="22"/>
      <c r="K590" s="22"/>
    </row>
    <row r="591" spans="1:11" s="17" customFormat="1">
      <c r="A591" s="5"/>
      <c r="B591" s="5"/>
      <c r="C591" s="5"/>
      <c r="D591" s="5"/>
      <c r="E591" s="5"/>
      <c r="F591" s="5"/>
      <c r="G591" s="5"/>
      <c r="H591" s="5"/>
      <c r="I591" s="22"/>
      <c r="J591" s="22"/>
      <c r="K591" s="22"/>
    </row>
    <row r="592" spans="1:11" s="17" customFormat="1">
      <c r="A592" s="5"/>
      <c r="B592" s="5"/>
      <c r="C592" s="5"/>
      <c r="D592" s="5"/>
      <c r="E592" s="5"/>
      <c r="F592" s="5"/>
      <c r="G592" s="5"/>
      <c r="H592" s="5"/>
      <c r="I592" s="22"/>
      <c r="J592" s="22"/>
      <c r="K592" s="22"/>
    </row>
    <row r="593" spans="1:11" s="17" customFormat="1">
      <c r="A593" s="5"/>
      <c r="B593" s="5"/>
      <c r="C593" s="5"/>
      <c r="D593" s="5"/>
      <c r="E593" s="5"/>
      <c r="F593" s="5"/>
      <c r="G593" s="5"/>
      <c r="H593" s="5"/>
      <c r="I593" s="22"/>
      <c r="J593" s="22"/>
      <c r="K593" s="22"/>
    </row>
    <row r="594" spans="1:11" s="17" customFormat="1">
      <c r="A594" s="5"/>
      <c r="B594" s="5"/>
      <c r="C594" s="5"/>
      <c r="D594" s="5"/>
      <c r="E594" s="5"/>
      <c r="F594" s="5"/>
      <c r="G594" s="5"/>
      <c r="H594" s="5"/>
      <c r="I594" s="22"/>
      <c r="J594" s="22"/>
      <c r="K594" s="22"/>
    </row>
    <row r="595" spans="1:11" s="17" customFormat="1">
      <c r="A595" s="5"/>
      <c r="B595" s="5"/>
      <c r="C595" s="5"/>
      <c r="D595" s="5"/>
      <c r="E595" s="5"/>
      <c r="F595" s="5"/>
      <c r="G595" s="5"/>
      <c r="H595" s="5"/>
      <c r="I595" s="22"/>
      <c r="J595" s="22"/>
      <c r="K595" s="22"/>
    </row>
    <row r="596" spans="1:11" s="17" customFormat="1">
      <c r="A596" s="5"/>
      <c r="B596" s="5"/>
      <c r="C596" s="5"/>
      <c r="D596" s="5"/>
      <c r="E596" s="5"/>
      <c r="F596" s="5"/>
      <c r="G596" s="5"/>
      <c r="H596" s="5"/>
      <c r="I596" s="22"/>
      <c r="J596" s="22"/>
      <c r="K596" s="22"/>
    </row>
    <row r="597" spans="1:11" s="17" customFormat="1">
      <c r="A597" s="5"/>
      <c r="B597" s="5"/>
      <c r="C597" s="5"/>
      <c r="D597" s="5"/>
      <c r="E597" s="5"/>
      <c r="F597" s="5"/>
      <c r="G597" s="5"/>
      <c r="H597" s="5"/>
      <c r="I597" s="22"/>
      <c r="J597" s="22"/>
      <c r="K597" s="22"/>
    </row>
    <row r="598" spans="1:11" s="17" customFormat="1">
      <c r="A598" s="5"/>
      <c r="B598" s="5"/>
      <c r="C598" s="5"/>
      <c r="D598" s="5"/>
      <c r="E598" s="5"/>
      <c r="F598" s="5"/>
      <c r="G598" s="5"/>
      <c r="H598" s="5"/>
      <c r="I598" s="22"/>
      <c r="J598" s="22"/>
      <c r="K598" s="22"/>
    </row>
    <row r="599" spans="1:11" s="17" customFormat="1">
      <c r="A599" s="5"/>
      <c r="B599" s="5"/>
      <c r="C599" s="5"/>
      <c r="D599" s="5"/>
      <c r="E599" s="5"/>
      <c r="F599" s="5"/>
      <c r="G599" s="5"/>
      <c r="H599" s="5"/>
      <c r="I599" s="22"/>
      <c r="J599" s="22"/>
      <c r="K599" s="22"/>
    </row>
    <row r="600" spans="1:11" s="17" customFormat="1">
      <c r="A600" s="5"/>
      <c r="B600" s="5"/>
      <c r="C600" s="5"/>
      <c r="D600" s="5"/>
      <c r="E600" s="5"/>
      <c r="F600" s="5"/>
      <c r="G600" s="5"/>
      <c r="H600" s="5"/>
      <c r="I600" s="22"/>
      <c r="J600" s="22"/>
      <c r="K600" s="22"/>
    </row>
    <row r="601" spans="1:11" s="17" customFormat="1">
      <c r="A601" s="5"/>
      <c r="B601" s="5"/>
      <c r="C601" s="5"/>
      <c r="D601" s="5"/>
      <c r="E601" s="5"/>
      <c r="F601" s="5"/>
      <c r="G601" s="5"/>
      <c r="H601" s="5"/>
      <c r="I601" s="22"/>
      <c r="J601" s="22"/>
      <c r="K601" s="22"/>
    </row>
    <row r="602" spans="1:11" s="17" customFormat="1">
      <c r="A602" s="5"/>
      <c r="B602" s="5"/>
      <c r="C602" s="5"/>
      <c r="D602" s="5"/>
      <c r="E602" s="5"/>
      <c r="F602" s="5"/>
      <c r="G602" s="5"/>
      <c r="H602" s="5"/>
      <c r="I602" s="22"/>
      <c r="J602" s="22"/>
      <c r="K602" s="22"/>
    </row>
    <row r="603" spans="1:11" s="17" customFormat="1">
      <c r="A603" s="5"/>
      <c r="B603" s="5"/>
      <c r="C603" s="5"/>
      <c r="D603" s="5"/>
      <c r="E603" s="5"/>
      <c r="F603" s="5"/>
      <c r="G603" s="5"/>
      <c r="H603" s="5"/>
      <c r="I603" s="22"/>
      <c r="J603" s="22"/>
      <c r="K603" s="22"/>
    </row>
    <row r="604" spans="1:11" s="17" customFormat="1">
      <c r="A604" s="5"/>
      <c r="B604" s="5"/>
      <c r="C604" s="5"/>
      <c r="D604" s="5"/>
      <c r="E604" s="5"/>
      <c r="F604" s="5"/>
      <c r="G604" s="5"/>
      <c r="H604" s="5"/>
      <c r="I604" s="22"/>
      <c r="J604" s="22"/>
      <c r="K604" s="22"/>
    </row>
    <row r="605" spans="1:11" s="17" customFormat="1">
      <c r="A605" s="5"/>
      <c r="B605" s="5"/>
      <c r="C605" s="5"/>
      <c r="D605" s="5"/>
      <c r="E605" s="5"/>
      <c r="F605" s="5"/>
      <c r="G605" s="5"/>
      <c r="H605" s="5"/>
      <c r="I605" s="22"/>
      <c r="J605" s="22"/>
      <c r="K605" s="22"/>
    </row>
    <row r="606" spans="1:11" s="17" customFormat="1">
      <c r="A606" s="5"/>
      <c r="B606" s="5"/>
      <c r="C606" s="5"/>
      <c r="D606" s="5"/>
      <c r="E606" s="5"/>
      <c r="F606" s="5"/>
      <c r="G606" s="5"/>
      <c r="H606" s="5"/>
      <c r="I606" s="22"/>
      <c r="J606" s="22"/>
      <c r="K606" s="22"/>
    </row>
    <row r="607" spans="1:11" s="17" customFormat="1">
      <c r="A607" s="5"/>
      <c r="B607" s="5"/>
      <c r="C607" s="5"/>
      <c r="D607" s="5"/>
      <c r="E607" s="5"/>
      <c r="F607" s="5"/>
      <c r="G607" s="5"/>
      <c r="H607" s="5"/>
      <c r="I607" s="22"/>
      <c r="J607" s="22"/>
      <c r="K607" s="22"/>
    </row>
    <row r="608" spans="1:11" s="17" customFormat="1">
      <c r="A608" s="5"/>
      <c r="B608" s="5"/>
      <c r="C608" s="5"/>
      <c r="D608" s="5"/>
      <c r="E608" s="5"/>
      <c r="F608" s="5"/>
      <c r="G608" s="5"/>
      <c r="H608" s="5"/>
      <c r="I608" s="22"/>
      <c r="J608" s="22"/>
      <c r="K608" s="22"/>
    </row>
    <row r="609" spans="1:11" s="17" customFormat="1">
      <c r="A609" s="5"/>
      <c r="B609" s="5"/>
      <c r="C609" s="5"/>
      <c r="D609" s="5"/>
      <c r="E609" s="5"/>
      <c r="F609" s="5"/>
      <c r="G609" s="5"/>
      <c r="H609" s="5"/>
      <c r="I609" s="22"/>
      <c r="J609" s="22"/>
      <c r="K609" s="22"/>
    </row>
    <row r="610" spans="1:11" s="17" customFormat="1">
      <c r="A610" s="5"/>
      <c r="B610" s="5"/>
      <c r="C610" s="5"/>
      <c r="D610" s="5"/>
      <c r="E610" s="5"/>
      <c r="F610" s="5"/>
      <c r="G610" s="5"/>
      <c r="H610" s="5"/>
      <c r="I610" s="22"/>
      <c r="J610" s="22"/>
      <c r="K610" s="22"/>
    </row>
    <row r="611" spans="1:11" s="17" customFormat="1">
      <c r="A611" s="5"/>
      <c r="B611" s="5"/>
      <c r="C611" s="5"/>
      <c r="D611" s="5"/>
      <c r="E611" s="5"/>
      <c r="F611" s="5"/>
      <c r="G611" s="5"/>
      <c r="H611" s="5"/>
      <c r="I611" s="22"/>
      <c r="J611" s="22"/>
      <c r="K611" s="22"/>
    </row>
    <row r="612" spans="1:11" s="17" customFormat="1">
      <c r="A612" s="5"/>
      <c r="B612" s="5"/>
      <c r="C612" s="5"/>
      <c r="D612" s="5"/>
      <c r="E612" s="5"/>
      <c r="F612" s="5"/>
      <c r="G612" s="5"/>
      <c r="H612" s="5"/>
      <c r="I612" s="22"/>
      <c r="J612" s="22"/>
      <c r="K612" s="22"/>
    </row>
    <row r="613" spans="1:11" s="17" customFormat="1">
      <c r="A613" s="5"/>
      <c r="B613" s="5"/>
      <c r="C613" s="5"/>
      <c r="D613" s="5"/>
      <c r="E613" s="5"/>
      <c r="F613" s="5"/>
      <c r="G613" s="5"/>
      <c r="H613" s="5"/>
      <c r="I613" s="22"/>
      <c r="J613" s="22"/>
      <c r="K613" s="22"/>
    </row>
    <row r="614" spans="1:11" s="17" customFormat="1">
      <c r="A614" s="5"/>
      <c r="B614" s="5"/>
      <c r="C614" s="5"/>
      <c r="D614" s="5"/>
      <c r="E614" s="5"/>
      <c r="F614" s="5"/>
      <c r="G614" s="5"/>
      <c r="H614" s="5"/>
      <c r="I614" s="22"/>
      <c r="J614" s="22"/>
      <c r="K614" s="22"/>
    </row>
    <row r="615" spans="1:11" s="17" customFormat="1">
      <c r="A615" s="5"/>
      <c r="B615" s="5"/>
      <c r="C615" s="5"/>
      <c r="D615" s="5"/>
      <c r="E615" s="5"/>
      <c r="F615" s="5"/>
      <c r="G615" s="5"/>
      <c r="H615" s="5"/>
      <c r="I615" s="22"/>
      <c r="J615" s="22"/>
      <c r="K615" s="22"/>
    </row>
    <row r="616" spans="1:11" s="17" customFormat="1">
      <c r="A616" s="5"/>
      <c r="B616" s="5"/>
      <c r="C616" s="5"/>
      <c r="D616" s="5"/>
      <c r="E616" s="5"/>
      <c r="F616" s="5"/>
      <c r="G616" s="5"/>
      <c r="H616" s="5"/>
      <c r="I616" s="22"/>
      <c r="J616" s="22"/>
      <c r="K616" s="22"/>
    </row>
    <row r="617" spans="1:11" s="17" customFormat="1">
      <c r="A617" s="5"/>
      <c r="B617" s="5"/>
      <c r="C617" s="5"/>
      <c r="D617" s="5"/>
      <c r="E617" s="5"/>
      <c r="F617" s="5"/>
      <c r="G617" s="5"/>
      <c r="H617" s="5"/>
      <c r="I617" s="22"/>
      <c r="J617" s="22"/>
      <c r="K617" s="22"/>
    </row>
    <row r="618" spans="1:11" s="17" customFormat="1">
      <c r="A618" s="5"/>
      <c r="B618" s="5"/>
      <c r="C618" s="5"/>
      <c r="D618" s="5"/>
      <c r="E618" s="5"/>
      <c r="F618" s="5"/>
      <c r="G618" s="5"/>
      <c r="H618" s="5"/>
      <c r="I618" s="22"/>
      <c r="J618" s="22"/>
      <c r="K618" s="22"/>
    </row>
    <row r="619" spans="1:11" s="17" customFormat="1">
      <c r="A619" s="5"/>
      <c r="B619" s="5"/>
      <c r="C619" s="5"/>
      <c r="D619" s="5"/>
      <c r="E619" s="5"/>
      <c r="F619" s="5"/>
      <c r="G619" s="5"/>
      <c r="H619" s="5"/>
      <c r="I619" s="22"/>
      <c r="J619" s="22"/>
      <c r="K619" s="22"/>
    </row>
    <row r="620" spans="1:11" s="17" customFormat="1">
      <c r="A620" s="5"/>
      <c r="B620" s="5"/>
      <c r="C620" s="5"/>
      <c r="D620" s="5"/>
      <c r="E620" s="5"/>
      <c r="F620" s="5"/>
      <c r="G620" s="5"/>
      <c r="H620" s="5"/>
      <c r="I620" s="22"/>
      <c r="J620" s="22"/>
      <c r="K620" s="22"/>
    </row>
    <row r="621" spans="1:11" s="17" customFormat="1">
      <c r="A621" s="5"/>
      <c r="B621" s="5"/>
      <c r="C621" s="5"/>
      <c r="D621" s="5"/>
      <c r="E621" s="5"/>
      <c r="F621" s="5"/>
      <c r="G621" s="5"/>
      <c r="H621" s="5"/>
      <c r="I621" s="22"/>
      <c r="J621" s="22"/>
      <c r="K621" s="22"/>
    </row>
    <row r="622" spans="1:11" s="17" customFormat="1">
      <c r="A622" s="5"/>
      <c r="B622" s="5"/>
      <c r="C622" s="5"/>
      <c r="D622" s="5"/>
      <c r="E622" s="5"/>
      <c r="F622" s="5"/>
      <c r="G622" s="5"/>
      <c r="H622" s="5"/>
      <c r="I622" s="22"/>
      <c r="J622" s="22"/>
      <c r="K622" s="22"/>
    </row>
    <row r="623" spans="1:11" s="17" customFormat="1">
      <c r="A623" s="5"/>
      <c r="B623" s="5"/>
      <c r="C623" s="5"/>
      <c r="D623" s="5"/>
      <c r="E623" s="5"/>
      <c r="F623" s="5"/>
      <c r="G623" s="5"/>
      <c r="H623" s="5"/>
      <c r="I623" s="22"/>
      <c r="J623" s="22"/>
      <c r="K623" s="22"/>
    </row>
    <row r="624" spans="1:11" s="17" customFormat="1">
      <c r="A624" s="5"/>
      <c r="B624" s="5"/>
      <c r="C624" s="5"/>
      <c r="D624" s="5"/>
      <c r="E624" s="5"/>
      <c r="F624" s="5"/>
      <c r="G624" s="5"/>
      <c r="H624" s="5"/>
      <c r="I624" s="22"/>
      <c r="J624" s="22"/>
      <c r="K624" s="22"/>
    </row>
    <row r="625" spans="1:11" s="17" customFormat="1">
      <c r="A625" s="5"/>
      <c r="B625" s="5"/>
      <c r="C625" s="5"/>
      <c r="D625" s="5"/>
      <c r="E625" s="5"/>
      <c r="F625" s="5"/>
      <c r="G625" s="5"/>
      <c r="H625" s="5"/>
      <c r="I625" s="22"/>
      <c r="J625" s="22"/>
      <c r="K625" s="22"/>
    </row>
    <row r="626" spans="1:11" s="17" customFormat="1">
      <c r="A626" s="5"/>
      <c r="B626" s="5"/>
      <c r="C626" s="5"/>
      <c r="D626" s="5"/>
      <c r="E626" s="5"/>
      <c r="F626" s="5"/>
      <c r="G626" s="5"/>
      <c r="H626" s="5"/>
      <c r="I626" s="22"/>
      <c r="J626" s="22"/>
      <c r="K626" s="22"/>
    </row>
    <row r="627" spans="1:11" s="17" customFormat="1">
      <c r="A627" s="5"/>
      <c r="B627" s="5"/>
      <c r="C627" s="5"/>
      <c r="D627" s="5"/>
      <c r="E627" s="5"/>
      <c r="F627" s="5"/>
      <c r="G627" s="5"/>
      <c r="H627" s="5"/>
      <c r="I627" s="22"/>
      <c r="J627" s="22"/>
      <c r="K627" s="22"/>
    </row>
    <row r="628" spans="1:11" s="17" customFormat="1">
      <c r="A628" s="5"/>
      <c r="B628" s="5"/>
      <c r="C628" s="5"/>
      <c r="D628" s="5"/>
      <c r="E628" s="5"/>
      <c r="F628" s="5"/>
      <c r="G628" s="5"/>
      <c r="H628" s="5"/>
      <c r="I628" s="22"/>
      <c r="J628" s="22"/>
      <c r="K628" s="22"/>
    </row>
    <row r="629" spans="1:11" s="17" customFormat="1">
      <c r="A629" s="5"/>
      <c r="B629" s="5"/>
      <c r="C629" s="5"/>
      <c r="D629" s="5"/>
      <c r="E629" s="5"/>
      <c r="F629" s="5"/>
      <c r="G629" s="5"/>
      <c r="H629" s="5"/>
      <c r="I629" s="22"/>
      <c r="J629" s="22"/>
      <c r="K629" s="22"/>
    </row>
    <row r="630" spans="1:11" s="17" customFormat="1">
      <c r="A630" s="5"/>
      <c r="B630" s="5"/>
      <c r="C630" s="5"/>
      <c r="D630" s="5"/>
      <c r="E630" s="5"/>
      <c r="F630" s="5"/>
      <c r="G630" s="5"/>
      <c r="H630" s="5"/>
      <c r="I630" s="22"/>
      <c r="J630" s="22"/>
      <c r="K630" s="22"/>
    </row>
    <row r="631" spans="1:11" s="17" customFormat="1">
      <c r="A631" s="5"/>
      <c r="B631" s="5"/>
      <c r="C631" s="5"/>
      <c r="D631" s="5"/>
      <c r="E631" s="5"/>
      <c r="F631" s="5"/>
      <c r="G631" s="5"/>
      <c r="H631" s="5"/>
      <c r="I631" s="22"/>
      <c r="J631" s="22"/>
      <c r="K631" s="22"/>
    </row>
    <row r="632" spans="1:11" s="17" customFormat="1">
      <c r="A632" s="5"/>
      <c r="B632" s="5"/>
      <c r="C632" s="5"/>
      <c r="D632" s="5"/>
      <c r="E632" s="5"/>
      <c r="F632" s="5"/>
      <c r="G632" s="5"/>
      <c r="H632" s="5"/>
      <c r="I632" s="22"/>
      <c r="J632" s="22"/>
      <c r="K632" s="22"/>
    </row>
    <row r="633" spans="1:11" s="17" customFormat="1">
      <c r="A633" s="5"/>
      <c r="B633" s="5"/>
      <c r="C633" s="5"/>
      <c r="D633" s="5"/>
      <c r="E633" s="5"/>
      <c r="F633" s="5"/>
      <c r="G633" s="5"/>
      <c r="H633" s="5"/>
      <c r="I633" s="22"/>
      <c r="J633" s="22"/>
      <c r="K633" s="22"/>
    </row>
    <row r="634" spans="1:11" s="17" customFormat="1">
      <c r="A634" s="5"/>
      <c r="B634" s="5"/>
      <c r="C634" s="5"/>
      <c r="D634" s="5"/>
      <c r="E634" s="5"/>
      <c r="F634" s="5"/>
      <c r="G634" s="5"/>
      <c r="H634" s="5"/>
      <c r="I634" s="22"/>
      <c r="J634" s="22"/>
      <c r="K634" s="22"/>
    </row>
    <row r="635" spans="1:11" s="17" customFormat="1">
      <c r="A635" s="5"/>
      <c r="B635" s="5"/>
      <c r="C635" s="5"/>
      <c r="D635" s="5"/>
      <c r="E635" s="5"/>
      <c r="F635" s="5"/>
      <c r="G635" s="5"/>
      <c r="H635" s="5"/>
      <c r="I635" s="22"/>
      <c r="J635" s="22"/>
      <c r="K635" s="22"/>
    </row>
    <row r="636" spans="1:11" s="17" customFormat="1">
      <c r="A636" s="5"/>
      <c r="B636" s="5"/>
      <c r="C636" s="5"/>
      <c r="D636" s="5"/>
      <c r="E636" s="5"/>
      <c r="F636" s="5"/>
      <c r="G636" s="5"/>
      <c r="H636" s="5"/>
      <c r="I636" s="22"/>
      <c r="J636" s="22"/>
      <c r="K636" s="22"/>
    </row>
    <row r="637" spans="1:11" s="17" customFormat="1">
      <c r="A637" s="5"/>
      <c r="B637" s="5"/>
      <c r="C637" s="5"/>
      <c r="D637" s="5"/>
      <c r="E637" s="5"/>
      <c r="F637" s="5"/>
      <c r="G637" s="5"/>
      <c r="H637" s="5"/>
      <c r="I637" s="22"/>
      <c r="J637" s="22"/>
      <c r="K637" s="22"/>
    </row>
    <row r="638" spans="1:11" s="17" customFormat="1">
      <c r="A638" s="5"/>
      <c r="B638" s="5"/>
      <c r="C638" s="5"/>
      <c r="D638" s="5"/>
      <c r="E638" s="5"/>
      <c r="F638" s="5"/>
      <c r="G638" s="5"/>
      <c r="H638" s="5"/>
      <c r="I638" s="22"/>
      <c r="J638" s="22"/>
      <c r="K638" s="22"/>
    </row>
    <row r="639" spans="1:11" s="17" customFormat="1">
      <c r="A639" s="5"/>
      <c r="B639" s="5"/>
      <c r="C639" s="5"/>
      <c r="D639" s="5"/>
      <c r="E639" s="5"/>
      <c r="F639" s="5"/>
      <c r="G639" s="5"/>
      <c r="H639" s="5"/>
      <c r="I639" s="22"/>
      <c r="J639" s="22"/>
      <c r="K639" s="22"/>
    </row>
    <row r="640" spans="1:11" s="17" customFormat="1">
      <c r="A640" s="5"/>
      <c r="B640" s="5"/>
      <c r="C640" s="5"/>
      <c r="D640" s="5"/>
      <c r="E640" s="5"/>
      <c r="F640" s="5"/>
      <c r="G640" s="5"/>
      <c r="H640" s="5"/>
      <c r="I640" s="22"/>
      <c r="J640" s="22"/>
      <c r="K640" s="22"/>
    </row>
    <row r="641" spans="1:11" s="17" customFormat="1">
      <c r="A641" s="5"/>
      <c r="B641" s="5"/>
      <c r="C641" s="5"/>
      <c r="D641" s="5"/>
      <c r="E641" s="5"/>
      <c r="F641" s="5"/>
      <c r="G641" s="5"/>
      <c r="H641" s="5"/>
      <c r="I641" s="22"/>
      <c r="J641" s="22"/>
      <c r="K641" s="22"/>
    </row>
    <row r="642" spans="1:11" s="17" customFormat="1">
      <c r="A642" s="5"/>
      <c r="B642" s="5"/>
      <c r="C642" s="5"/>
      <c r="D642" s="5"/>
      <c r="E642" s="5"/>
      <c r="F642" s="5"/>
      <c r="G642" s="5"/>
      <c r="H642" s="5"/>
      <c r="I642" s="22"/>
      <c r="J642" s="22"/>
      <c r="K642" s="22"/>
    </row>
    <row r="643" spans="1:11" s="17" customFormat="1">
      <c r="A643" s="5"/>
      <c r="B643" s="5"/>
      <c r="C643" s="5"/>
      <c r="D643" s="5"/>
      <c r="E643" s="5"/>
      <c r="F643" s="5"/>
      <c r="G643" s="5"/>
      <c r="H643" s="5"/>
      <c r="I643" s="22"/>
      <c r="J643" s="22"/>
      <c r="K643" s="22"/>
    </row>
    <row r="644" spans="1:11" s="17" customFormat="1">
      <c r="A644" s="5"/>
      <c r="B644" s="5"/>
      <c r="C644" s="5"/>
      <c r="D644" s="5"/>
      <c r="E644" s="5"/>
      <c r="F644" s="5"/>
      <c r="G644" s="5"/>
      <c r="H644" s="5"/>
      <c r="I644" s="22"/>
      <c r="J644" s="22"/>
      <c r="K644" s="22"/>
    </row>
    <row r="645" spans="1:11" s="17" customFormat="1">
      <c r="A645" s="5"/>
      <c r="B645" s="5"/>
      <c r="C645" s="5"/>
      <c r="D645" s="5"/>
      <c r="E645" s="5"/>
      <c r="F645" s="5"/>
      <c r="G645" s="5"/>
      <c r="H645" s="5"/>
      <c r="I645" s="22"/>
      <c r="J645" s="22"/>
      <c r="K645" s="22"/>
    </row>
    <row r="646" spans="1:11" s="17" customFormat="1">
      <c r="A646" s="5"/>
      <c r="B646" s="5"/>
      <c r="C646" s="5"/>
      <c r="D646" s="5"/>
      <c r="E646" s="5"/>
      <c r="F646" s="5"/>
      <c r="G646" s="5"/>
      <c r="H646" s="5"/>
      <c r="I646" s="22"/>
      <c r="J646" s="22"/>
      <c r="K646" s="22"/>
    </row>
    <row r="647" spans="1:11" s="17" customFormat="1">
      <c r="A647" s="5"/>
      <c r="B647" s="5"/>
      <c r="C647" s="5"/>
      <c r="D647" s="5"/>
      <c r="E647" s="5"/>
      <c r="F647" s="5"/>
      <c r="G647" s="5"/>
      <c r="H647" s="5"/>
      <c r="I647" s="22"/>
      <c r="J647" s="22"/>
      <c r="K647" s="22"/>
    </row>
    <row r="648" spans="1:11" s="17" customFormat="1">
      <c r="A648" s="5"/>
      <c r="B648" s="5"/>
      <c r="C648" s="5"/>
      <c r="D648" s="5"/>
      <c r="E648" s="5"/>
      <c r="F648" s="5"/>
      <c r="G648" s="5"/>
      <c r="H648" s="5"/>
      <c r="I648" s="22"/>
      <c r="J648" s="22"/>
      <c r="K648" s="22"/>
    </row>
    <row r="649" spans="1:11" s="17" customFormat="1">
      <c r="A649" s="5"/>
      <c r="B649" s="5"/>
      <c r="C649" s="5"/>
      <c r="D649" s="5"/>
      <c r="E649" s="5"/>
      <c r="F649" s="5"/>
      <c r="G649" s="5"/>
      <c r="H649" s="5"/>
      <c r="I649" s="22"/>
      <c r="J649" s="22"/>
      <c r="K649" s="22"/>
    </row>
    <row r="650" spans="1:11" s="17" customFormat="1">
      <c r="A650" s="5"/>
      <c r="B650" s="5"/>
      <c r="C650" s="5"/>
      <c r="D650" s="5"/>
      <c r="E650" s="5"/>
      <c r="F650" s="5"/>
      <c r="G650" s="5"/>
      <c r="H650" s="5"/>
      <c r="I650" s="22"/>
      <c r="J650" s="22"/>
      <c r="K650" s="22"/>
    </row>
    <row r="651" spans="1:11" s="17" customFormat="1">
      <c r="A651" s="5"/>
      <c r="B651" s="5"/>
      <c r="C651" s="5"/>
      <c r="D651" s="5"/>
      <c r="E651" s="5"/>
      <c r="F651" s="5"/>
      <c r="G651" s="5"/>
      <c r="H651" s="5"/>
      <c r="I651" s="22"/>
      <c r="J651" s="22"/>
      <c r="K651" s="22"/>
    </row>
    <row r="652" spans="1:11" s="17" customFormat="1">
      <c r="A652" s="5"/>
      <c r="B652" s="5"/>
      <c r="C652" s="5"/>
      <c r="D652" s="5"/>
      <c r="E652" s="5"/>
      <c r="F652" s="5"/>
      <c r="G652" s="5"/>
      <c r="H652" s="5"/>
      <c r="I652" s="22"/>
      <c r="J652" s="22"/>
      <c r="K652" s="22"/>
    </row>
    <row r="653" spans="1:11" s="17" customFormat="1">
      <c r="A653" s="5"/>
      <c r="B653" s="5"/>
      <c r="C653" s="5"/>
      <c r="D653" s="5"/>
      <c r="E653" s="5"/>
      <c r="F653" s="5"/>
      <c r="G653" s="5"/>
      <c r="H653" s="5"/>
      <c r="I653" s="22"/>
      <c r="J653" s="22"/>
      <c r="K653" s="22"/>
    </row>
    <row r="654" spans="1:11" s="17" customFormat="1">
      <c r="A654" s="5"/>
      <c r="B654" s="5"/>
      <c r="C654" s="5"/>
      <c r="D654" s="5"/>
      <c r="E654" s="5"/>
      <c r="F654" s="5"/>
      <c r="G654" s="5"/>
      <c r="H654" s="5"/>
      <c r="I654" s="22"/>
      <c r="J654" s="22"/>
      <c r="K654" s="22"/>
    </row>
    <row r="655" spans="1:11" s="17" customFormat="1">
      <c r="A655" s="5"/>
      <c r="B655" s="5"/>
      <c r="C655" s="5"/>
      <c r="D655" s="5"/>
      <c r="E655" s="5"/>
      <c r="F655" s="5"/>
      <c r="G655" s="5"/>
      <c r="H655" s="5"/>
      <c r="I655" s="22"/>
      <c r="J655" s="22"/>
      <c r="K655" s="22"/>
    </row>
    <row r="656" spans="1:11" s="17" customFormat="1">
      <c r="A656" s="5"/>
      <c r="B656" s="5"/>
      <c r="C656" s="5"/>
      <c r="D656" s="5"/>
      <c r="E656" s="5"/>
      <c r="F656" s="5"/>
      <c r="G656" s="5"/>
      <c r="H656" s="5"/>
      <c r="I656" s="22"/>
      <c r="J656" s="22"/>
      <c r="K656" s="22"/>
    </row>
    <row r="657" spans="1:11" s="17" customFormat="1">
      <c r="A657" s="5"/>
      <c r="B657" s="5"/>
      <c r="C657" s="5"/>
      <c r="D657" s="5"/>
      <c r="E657" s="5"/>
      <c r="F657" s="5"/>
      <c r="G657" s="5"/>
      <c r="H657" s="5"/>
      <c r="I657" s="22"/>
      <c r="J657" s="22"/>
      <c r="K657" s="22"/>
    </row>
    <row r="658" spans="1:11" s="17" customFormat="1">
      <c r="A658" s="5"/>
      <c r="B658" s="5"/>
      <c r="C658" s="5"/>
      <c r="D658" s="5"/>
      <c r="E658" s="5"/>
      <c r="F658" s="5"/>
      <c r="G658" s="5"/>
      <c r="H658" s="5"/>
      <c r="I658" s="22"/>
      <c r="J658" s="22"/>
      <c r="K658" s="22"/>
    </row>
    <row r="659" spans="1:11" s="17" customFormat="1">
      <c r="A659" s="5"/>
      <c r="B659" s="5"/>
      <c r="C659" s="5"/>
      <c r="D659" s="5"/>
      <c r="E659" s="5"/>
      <c r="F659" s="5"/>
      <c r="G659" s="5"/>
      <c r="H659" s="5"/>
      <c r="I659" s="22"/>
      <c r="J659" s="22"/>
      <c r="K659" s="22"/>
    </row>
    <row r="660" spans="1:11" s="17" customFormat="1">
      <c r="A660" s="5"/>
      <c r="B660" s="5"/>
      <c r="C660" s="5"/>
      <c r="D660" s="5"/>
      <c r="E660" s="5"/>
      <c r="F660" s="5"/>
      <c r="G660" s="5"/>
      <c r="H660" s="5"/>
      <c r="I660" s="22"/>
      <c r="J660" s="22"/>
      <c r="K660" s="22"/>
    </row>
    <row r="661" spans="1:11" s="17" customFormat="1">
      <c r="A661" s="5"/>
      <c r="B661" s="5"/>
      <c r="C661" s="5"/>
      <c r="D661" s="5"/>
      <c r="E661" s="5"/>
      <c r="F661" s="5"/>
      <c r="G661" s="5"/>
      <c r="H661" s="5"/>
      <c r="I661" s="22"/>
      <c r="J661" s="22"/>
      <c r="K661" s="22"/>
    </row>
    <row r="662" spans="1:11" s="17" customFormat="1">
      <c r="A662" s="5"/>
      <c r="B662" s="5"/>
      <c r="C662" s="5"/>
      <c r="D662" s="5"/>
      <c r="E662" s="5"/>
      <c r="F662" s="5"/>
      <c r="G662" s="5"/>
      <c r="H662" s="5"/>
      <c r="I662" s="22"/>
      <c r="J662" s="22"/>
      <c r="K662" s="22"/>
    </row>
    <row r="663" spans="1:11" s="17" customFormat="1">
      <c r="A663" s="5"/>
      <c r="B663" s="5"/>
      <c r="C663" s="5"/>
      <c r="D663" s="5"/>
      <c r="E663" s="5"/>
      <c r="F663" s="5"/>
      <c r="G663" s="5"/>
      <c r="H663" s="5"/>
      <c r="I663" s="22"/>
      <c r="J663" s="22"/>
      <c r="K663" s="22"/>
    </row>
    <row r="664" spans="1:11" s="17" customFormat="1">
      <c r="A664" s="5"/>
      <c r="B664" s="5"/>
      <c r="C664" s="5"/>
      <c r="D664" s="5"/>
      <c r="E664" s="5"/>
      <c r="F664" s="5"/>
      <c r="G664" s="5"/>
      <c r="H664" s="5"/>
      <c r="I664" s="22"/>
      <c r="J664" s="22"/>
      <c r="K664" s="22"/>
    </row>
    <row r="665" spans="1:11" s="17" customFormat="1">
      <c r="A665" s="5"/>
      <c r="B665" s="5"/>
      <c r="C665" s="5"/>
      <c r="D665" s="5"/>
      <c r="E665" s="5"/>
      <c r="F665" s="5"/>
      <c r="G665" s="5"/>
      <c r="H665" s="5"/>
      <c r="I665" s="22"/>
      <c r="J665" s="22"/>
      <c r="K665" s="22"/>
    </row>
    <row r="666" spans="1:11" s="17" customFormat="1">
      <c r="A666" s="5"/>
      <c r="B666" s="5"/>
      <c r="C666" s="5"/>
      <c r="D666" s="5"/>
      <c r="E666" s="5"/>
      <c r="F666" s="5"/>
      <c r="G666" s="5"/>
      <c r="H666" s="5"/>
      <c r="I666" s="22"/>
      <c r="J666" s="22"/>
      <c r="K666" s="22"/>
    </row>
    <row r="667" spans="1:11" s="17" customFormat="1">
      <c r="A667" s="5"/>
      <c r="B667" s="5"/>
      <c r="C667" s="5"/>
      <c r="D667" s="5"/>
      <c r="E667" s="5"/>
      <c r="F667" s="5"/>
      <c r="G667" s="5"/>
      <c r="H667" s="5"/>
      <c r="I667" s="22"/>
      <c r="J667" s="22"/>
      <c r="K667" s="22"/>
    </row>
    <row r="668" spans="1:11" s="17" customFormat="1">
      <c r="A668" s="5"/>
      <c r="B668" s="5"/>
      <c r="C668" s="5"/>
      <c r="D668" s="5"/>
      <c r="E668" s="5"/>
      <c r="F668" s="5"/>
      <c r="G668" s="5"/>
      <c r="H668" s="5"/>
      <c r="I668" s="22"/>
      <c r="J668" s="22"/>
      <c r="K668" s="22"/>
    </row>
    <row r="669" spans="1:11" s="17" customFormat="1">
      <c r="A669" s="5"/>
      <c r="B669" s="5"/>
      <c r="C669" s="5"/>
      <c r="D669" s="5"/>
      <c r="E669" s="5"/>
      <c r="F669" s="5"/>
      <c r="G669" s="5"/>
      <c r="H669" s="5"/>
      <c r="I669" s="22"/>
      <c r="J669" s="22"/>
      <c r="K669" s="22"/>
    </row>
    <row r="670" spans="1:11" s="17" customFormat="1">
      <c r="A670" s="5"/>
      <c r="B670" s="5"/>
      <c r="C670" s="5"/>
      <c r="D670" s="5"/>
      <c r="E670" s="5"/>
      <c r="F670" s="5"/>
      <c r="G670" s="5"/>
      <c r="H670" s="5"/>
      <c r="I670" s="22"/>
      <c r="J670" s="22"/>
      <c r="K670" s="22"/>
    </row>
    <row r="671" spans="1:11" s="17" customFormat="1">
      <c r="A671" s="5"/>
      <c r="B671" s="5"/>
      <c r="C671" s="5"/>
      <c r="D671" s="5"/>
      <c r="E671" s="5"/>
      <c r="F671" s="5"/>
      <c r="G671" s="5"/>
      <c r="H671" s="5"/>
      <c r="I671" s="22"/>
      <c r="J671" s="22"/>
      <c r="K671" s="22"/>
    </row>
    <row r="672" spans="1:11" s="17" customFormat="1">
      <c r="A672" s="5"/>
      <c r="B672" s="5"/>
      <c r="C672" s="5"/>
      <c r="D672" s="5"/>
      <c r="E672" s="5"/>
      <c r="F672" s="5"/>
      <c r="G672" s="5"/>
      <c r="H672" s="5"/>
      <c r="I672" s="22"/>
      <c r="J672" s="22"/>
      <c r="K672" s="22"/>
    </row>
    <row r="673" spans="1:11" s="17" customFormat="1">
      <c r="A673" s="5"/>
      <c r="B673" s="5"/>
      <c r="C673" s="5"/>
      <c r="D673" s="5"/>
      <c r="E673" s="5"/>
      <c r="F673" s="5"/>
      <c r="G673" s="5"/>
      <c r="H673" s="5"/>
      <c r="I673" s="22"/>
      <c r="J673" s="22"/>
      <c r="K673" s="22"/>
    </row>
    <row r="674" spans="1:11" s="17" customFormat="1">
      <c r="A674" s="5"/>
      <c r="B674" s="5"/>
      <c r="C674" s="5"/>
      <c r="D674" s="5"/>
      <c r="E674" s="5"/>
      <c r="F674" s="5"/>
      <c r="G674" s="5"/>
      <c r="H674" s="5"/>
      <c r="I674" s="22"/>
      <c r="J674" s="22"/>
      <c r="K674" s="22"/>
    </row>
    <row r="675" spans="1:11" s="17" customFormat="1">
      <c r="A675" s="5"/>
      <c r="B675" s="5"/>
      <c r="C675" s="5"/>
      <c r="D675" s="5"/>
      <c r="E675" s="5"/>
      <c r="F675" s="5"/>
      <c r="G675" s="5"/>
      <c r="H675" s="5"/>
      <c r="I675" s="22"/>
      <c r="J675" s="22"/>
      <c r="K675" s="22"/>
    </row>
    <row r="676" spans="1:11" s="17" customFormat="1">
      <c r="A676" s="5"/>
      <c r="B676" s="5"/>
      <c r="C676" s="5"/>
      <c r="D676" s="5"/>
      <c r="E676" s="5"/>
      <c r="F676" s="5"/>
      <c r="G676" s="5"/>
      <c r="H676" s="5"/>
      <c r="I676" s="22"/>
      <c r="J676" s="22"/>
      <c r="K676" s="22"/>
    </row>
    <row r="677" spans="1:11" s="17" customFormat="1">
      <c r="A677" s="5"/>
      <c r="B677" s="5"/>
      <c r="C677" s="5"/>
      <c r="D677" s="5"/>
      <c r="E677" s="5"/>
      <c r="F677" s="5"/>
      <c r="G677" s="5"/>
      <c r="H677" s="5"/>
      <c r="I677" s="22"/>
      <c r="J677" s="22"/>
      <c r="K677" s="22"/>
    </row>
    <row r="678" spans="1:11" s="17" customFormat="1">
      <c r="A678" s="5"/>
      <c r="B678" s="5"/>
      <c r="C678" s="5"/>
      <c r="D678" s="5"/>
      <c r="E678" s="5"/>
      <c r="F678" s="5"/>
      <c r="G678" s="5"/>
      <c r="H678" s="5"/>
      <c r="I678" s="22"/>
      <c r="J678" s="22"/>
      <c r="K678" s="22"/>
    </row>
    <row r="679" spans="1:11" s="17" customFormat="1">
      <c r="A679" s="5"/>
      <c r="B679" s="5"/>
      <c r="C679" s="5"/>
      <c r="D679" s="5"/>
      <c r="E679" s="5"/>
      <c r="F679" s="5"/>
      <c r="G679" s="5"/>
      <c r="H679" s="5"/>
      <c r="I679" s="22"/>
      <c r="J679" s="22"/>
      <c r="K679" s="22"/>
    </row>
    <row r="680" spans="1:11" s="17" customFormat="1">
      <c r="A680" s="5"/>
      <c r="B680" s="5"/>
      <c r="C680" s="5"/>
      <c r="D680" s="5"/>
      <c r="E680" s="5"/>
      <c r="F680" s="5"/>
      <c r="G680" s="5"/>
      <c r="H680" s="5"/>
      <c r="I680" s="22"/>
      <c r="J680" s="22"/>
      <c r="K680" s="22"/>
    </row>
    <row r="681" spans="1:11" s="17" customFormat="1">
      <c r="A681" s="5"/>
      <c r="B681" s="5"/>
      <c r="C681" s="5"/>
      <c r="D681" s="5"/>
      <c r="E681" s="5"/>
      <c r="F681" s="5"/>
      <c r="G681" s="5"/>
      <c r="H681" s="5"/>
      <c r="I681" s="22"/>
      <c r="J681" s="22"/>
      <c r="K681" s="22"/>
    </row>
    <row r="682" spans="1:11" s="17" customFormat="1">
      <c r="A682" s="5"/>
      <c r="B682" s="5"/>
      <c r="C682" s="5"/>
      <c r="D682" s="5"/>
      <c r="E682" s="5"/>
      <c r="F682" s="5"/>
      <c r="G682" s="5"/>
      <c r="H682" s="5"/>
      <c r="I682" s="22"/>
      <c r="J682" s="22"/>
      <c r="K682" s="22"/>
    </row>
    <row r="683" spans="1:11" s="17" customFormat="1">
      <c r="A683" s="5"/>
      <c r="B683" s="5"/>
      <c r="C683" s="5"/>
      <c r="D683" s="5"/>
      <c r="E683" s="5"/>
      <c r="F683" s="5"/>
      <c r="G683" s="5"/>
      <c r="H683" s="5"/>
      <c r="I683" s="22"/>
      <c r="J683" s="22"/>
      <c r="K683" s="22"/>
    </row>
    <row r="684" spans="1:11" s="17" customFormat="1">
      <c r="A684" s="5"/>
      <c r="B684" s="5"/>
      <c r="C684" s="5"/>
      <c r="D684" s="5"/>
      <c r="E684" s="5"/>
      <c r="F684" s="5"/>
      <c r="G684" s="5"/>
      <c r="H684" s="5"/>
      <c r="I684" s="22"/>
      <c r="J684" s="22"/>
      <c r="K684" s="22"/>
    </row>
    <row r="685" spans="1:11" s="17" customFormat="1">
      <c r="A685" s="5"/>
      <c r="B685" s="5"/>
      <c r="C685" s="5"/>
      <c r="D685" s="5"/>
      <c r="E685" s="5"/>
      <c r="F685" s="5"/>
      <c r="G685" s="5"/>
      <c r="H685" s="5"/>
      <c r="I685" s="22"/>
      <c r="J685" s="22"/>
      <c r="K685" s="22"/>
    </row>
    <row r="686" spans="1:11" s="17" customFormat="1">
      <c r="A686" s="5"/>
      <c r="B686" s="5"/>
      <c r="C686" s="5"/>
      <c r="D686" s="5"/>
      <c r="E686" s="5"/>
      <c r="F686" s="5"/>
      <c r="G686" s="5"/>
      <c r="H686" s="5"/>
      <c r="I686" s="22"/>
      <c r="J686" s="22"/>
      <c r="K686" s="22"/>
    </row>
    <row r="687" spans="1:11" s="17" customFormat="1">
      <c r="A687" s="5"/>
      <c r="B687" s="5"/>
      <c r="C687" s="5"/>
      <c r="D687" s="5"/>
      <c r="E687" s="5"/>
      <c r="F687" s="5"/>
      <c r="G687" s="5"/>
      <c r="H687" s="5"/>
      <c r="I687" s="22"/>
      <c r="J687" s="22"/>
      <c r="K687" s="22"/>
    </row>
    <row r="688" spans="1:11" s="17" customFormat="1">
      <c r="A688" s="5"/>
      <c r="B688" s="5"/>
      <c r="C688" s="5"/>
      <c r="D688" s="5"/>
      <c r="E688" s="5"/>
      <c r="F688" s="5"/>
      <c r="G688" s="5"/>
      <c r="H688" s="5"/>
      <c r="I688" s="22"/>
      <c r="J688" s="22"/>
      <c r="K688" s="22"/>
    </row>
    <row r="689" spans="1:11" s="17" customFormat="1">
      <c r="A689" s="5"/>
      <c r="B689" s="5"/>
      <c r="C689" s="5"/>
      <c r="D689" s="5"/>
      <c r="E689" s="5"/>
      <c r="F689" s="5"/>
      <c r="G689" s="5"/>
      <c r="H689" s="5"/>
      <c r="I689" s="22"/>
      <c r="J689" s="22"/>
      <c r="K689" s="22"/>
    </row>
    <row r="690" spans="1:11" s="17" customFormat="1">
      <c r="A690" s="5"/>
      <c r="B690" s="5"/>
      <c r="C690" s="5"/>
      <c r="D690" s="5"/>
      <c r="E690" s="5"/>
      <c r="F690" s="5"/>
      <c r="G690" s="5"/>
      <c r="H690" s="5"/>
      <c r="I690" s="22"/>
      <c r="J690" s="22"/>
      <c r="K690" s="22"/>
    </row>
    <row r="691" spans="1:11" s="17" customFormat="1">
      <c r="A691" s="5"/>
      <c r="B691" s="5"/>
      <c r="C691" s="5"/>
      <c r="D691" s="5"/>
      <c r="E691" s="5"/>
      <c r="F691" s="5"/>
      <c r="G691" s="5"/>
      <c r="H691" s="5"/>
      <c r="I691" s="22"/>
      <c r="J691" s="22"/>
      <c r="K691" s="22"/>
    </row>
    <row r="692" spans="1:11" s="17" customFormat="1">
      <c r="A692" s="5"/>
      <c r="B692" s="5"/>
      <c r="C692" s="5"/>
      <c r="D692" s="5"/>
      <c r="E692" s="5"/>
      <c r="F692" s="5"/>
      <c r="G692" s="5"/>
      <c r="H692" s="5"/>
      <c r="I692" s="22"/>
      <c r="J692" s="22"/>
      <c r="K692" s="22"/>
    </row>
    <row r="693" spans="1:11" s="17" customFormat="1">
      <c r="A693" s="5"/>
      <c r="B693" s="5"/>
      <c r="C693" s="5"/>
      <c r="D693" s="5"/>
      <c r="E693" s="5"/>
      <c r="F693" s="5"/>
      <c r="G693" s="5"/>
      <c r="H693" s="5"/>
      <c r="I693" s="22"/>
      <c r="J693" s="22"/>
      <c r="K693" s="22"/>
    </row>
    <row r="694" spans="1:11" s="17" customFormat="1">
      <c r="A694" s="5"/>
      <c r="B694" s="5"/>
      <c r="C694" s="5"/>
      <c r="D694" s="5"/>
      <c r="E694" s="5"/>
      <c r="F694" s="5"/>
      <c r="G694" s="5"/>
      <c r="H694" s="5"/>
      <c r="I694" s="22"/>
      <c r="J694" s="22"/>
      <c r="K694" s="22"/>
    </row>
    <row r="695" spans="1:11" s="17" customFormat="1">
      <c r="A695" s="5"/>
      <c r="B695" s="5"/>
      <c r="C695" s="5"/>
      <c r="D695" s="5"/>
      <c r="E695" s="5"/>
      <c r="F695" s="5"/>
      <c r="G695" s="5"/>
      <c r="H695" s="5"/>
      <c r="I695" s="22"/>
      <c r="J695" s="22"/>
      <c r="K695" s="22"/>
    </row>
    <row r="696" spans="1:11" s="17" customFormat="1">
      <c r="A696" s="5"/>
      <c r="B696" s="5"/>
      <c r="C696" s="5"/>
      <c r="D696" s="5"/>
      <c r="E696" s="5"/>
      <c r="F696" s="5"/>
      <c r="G696" s="5"/>
      <c r="H696" s="5"/>
      <c r="I696" s="22"/>
      <c r="J696" s="22"/>
      <c r="K696" s="22"/>
    </row>
    <row r="697" spans="1:11" s="17" customFormat="1">
      <c r="A697" s="5"/>
      <c r="B697" s="5"/>
      <c r="C697" s="5"/>
      <c r="D697" s="5"/>
      <c r="E697" s="5"/>
      <c r="F697" s="5"/>
      <c r="G697" s="5"/>
      <c r="H697" s="5"/>
      <c r="I697" s="22"/>
      <c r="J697" s="22"/>
      <c r="K697" s="22"/>
    </row>
    <row r="698" spans="1:11" s="17" customFormat="1">
      <c r="A698" s="5"/>
      <c r="B698" s="5"/>
      <c r="C698" s="5"/>
      <c r="D698" s="5"/>
      <c r="E698" s="5"/>
      <c r="F698" s="5"/>
      <c r="G698" s="5"/>
      <c r="H698" s="5"/>
      <c r="I698" s="22"/>
      <c r="J698" s="22"/>
      <c r="K698" s="22"/>
    </row>
    <row r="699" spans="1:11" s="17" customFormat="1">
      <c r="A699" s="5"/>
      <c r="B699" s="5"/>
      <c r="C699" s="5"/>
      <c r="D699" s="5"/>
      <c r="E699" s="5"/>
      <c r="F699" s="5"/>
      <c r="G699" s="5"/>
      <c r="H699" s="5"/>
      <c r="I699" s="22"/>
      <c r="J699" s="22"/>
      <c r="K699" s="22"/>
    </row>
    <row r="700" spans="1:11" s="17" customFormat="1">
      <c r="A700" s="5"/>
      <c r="B700" s="5"/>
      <c r="C700" s="5"/>
      <c r="D700" s="5"/>
      <c r="E700" s="5"/>
      <c r="F700" s="5"/>
      <c r="G700" s="5"/>
      <c r="H700" s="5"/>
      <c r="I700" s="22"/>
      <c r="J700" s="22"/>
      <c r="K700" s="22"/>
    </row>
    <row r="701" spans="1:11" s="17" customFormat="1">
      <c r="A701" s="5"/>
      <c r="B701" s="5"/>
      <c r="C701" s="5"/>
      <c r="D701" s="5"/>
      <c r="E701" s="5"/>
      <c r="F701" s="5"/>
      <c r="G701" s="5"/>
      <c r="H701" s="5"/>
      <c r="I701" s="22"/>
      <c r="J701" s="22"/>
      <c r="K701" s="22"/>
    </row>
    <row r="702" spans="1:11" s="17" customFormat="1">
      <c r="A702" s="5"/>
      <c r="B702" s="5"/>
      <c r="C702" s="5"/>
      <c r="D702" s="5"/>
      <c r="E702" s="5"/>
      <c r="F702" s="5"/>
      <c r="G702" s="5"/>
      <c r="H702" s="5"/>
      <c r="I702" s="22"/>
      <c r="J702" s="22"/>
      <c r="K702" s="22"/>
    </row>
    <row r="703" spans="1:11" s="17" customFormat="1">
      <c r="A703" s="5"/>
      <c r="B703" s="5"/>
      <c r="C703" s="5"/>
      <c r="D703" s="5"/>
      <c r="E703" s="5"/>
      <c r="F703" s="5"/>
      <c r="G703" s="5"/>
      <c r="H703" s="5"/>
      <c r="I703" s="22"/>
      <c r="J703" s="22"/>
      <c r="K703" s="22"/>
    </row>
    <row r="704" spans="1:11" s="17" customFormat="1">
      <c r="A704" s="5"/>
      <c r="B704" s="5"/>
      <c r="C704" s="5"/>
      <c r="D704" s="5"/>
      <c r="E704" s="5"/>
      <c r="F704" s="5"/>
      <c r="G704" s="5"/>
      <c r="H704" s="5"/>
      <c r="I704" s="22"/>
      <c r="J704" s="22"/>
      <c r="K704" s="22"/>
    </row>
    <row r="705" spans="1:11" s="17" customFormat="1">
      <c r="A705" s="5"/>
      <c r="B705" s="5"/>
      <c r="C705" s="5"/>
      <c r="D705" s="5"/>
      <c r="E705" s="5"/>
      <c r="F705" s="5"/>
      <c r="G705" s="5"/>
      <c r="H705" s="5"/>
      <c r="I705" s="22"/>
      <c r="J705" s="22"/>
      <c r="K705" s="22"/>
    </row>
    <row r="706" spans="1:11" s="17" customFormat="1">
      <c r="A706" s="5"/>
      <c r="B706" s="5"/>
      <c r="C706" s="5"/>
      <c r="D706" s="5"/>
      <c r="E706" s="5"/>
      <c r="F706" s="5"/>
      <c r="G706" s="5"/>
      <c r="H706" s="5"/>
      <c r="I706" s="22"/>
      <c r="J706" s="22"/>
      <c r="K706" s="22"/>
    </row>
    <row r="707" spans="1:11" s="17" customFormat="1">
      <c r="A707" s="5"/>
      <c r="B707" s="5"/>
      <c r="C707" s="5"/>
      <c r="D707" s="5"/>
      <c r="E707" s="5"/>
      <c r="F707" s="5"/>
      <c r="G707" s="5"/>
      <c r="H707" s="5"/>
      <c r="I707" s="22"/>
      <c r="J707" s="22"/>
      <c r="K707" s="22"/>
    </row>
    <row r="708" spans="1:11" s="17" customFormat="1">
      <c r="A708" s="5"/>
      <c r="B708" s="5"/>
      <c r="C708" s="5"/>
      <c r="D708" s="5"/>
      <c r="E708" s="5"/>
      <c r="F708" s="5"/>
      <c r="G708" s="5"/>
      <c r="H708" s="5"/>
      <c r="I708" s="22"/>
      <c r="J708" s="22"/>
      <c r="K708" s="22"/>
    </row>
    <row r="709" spans="1:11" s="17" customFormat="1">
      <c r="A709" s="5"/>
      <c r="B709" s="5"/>
      <c r="C709" s="5"/>
      <c r="D709" s="5"/>
      <c r="E709" s="5"/>
      <c r="F709" s="5"/>
      <c r="G709" s="5"/>
      <c r="H709" s="5"/>
      <c r="I709" s="22"/>
      <c r="J709" s="22"/>
      <c r="K709" s="22"/>
    </row>
    <row r="710" spans="1:11" s="17" customFormat="1">
      <c r="A710" s="5"/>
      <c r="B710" s="5"/>
      <c r="C710" s="5"/>
      <c r="D710" s="5"/>
      <c r="E710" s="5"/>
      <c r="F710" s="5"/>
      <c r="G710" s="5"/>
      <c r="H710" s="5"/>
      <c r="I710" s="22"/>
      <c r="J710" s="22"/>
      <c r="K710" s="22"/>
    </row>
    <row r="711" spans="1:11" s="17" customFormat="1">
      <c r="A711" s="5"/>
      <c r="B711" s="5"/>
      <c r="C711" s="5"/>
      <c r="D711" s="5"/>
      <c r="E711" s="5"/>
      <c r="F711" s="5"/>
      <c r="G711" s="5"/>
      <c r="H711" s="5"/>
      <c r="I711" s="22"/>
      <c r="J711" s="22"/>
      <c r="K711" s="22"/>
    </row>
    <row r="712" spans="1:11" s="17" customFormat="1">
      <c r="A712" s="5"/>
      <c r="B712" s="5"/>
      <c r="C712" s="5"/>
      <c r="D712" s="5"/>
      <c r="E712" s="5"/>
      <c r="F712" s="5"/>
      <c r="G712" s="5"/>
      <c r="H712" s="5"/>
      <c r="I712" s="22"/>
      <c r="J712" s="22"/>
      <c r="K712" s="22"/>
    </row>
    <row r="713" spans="1:11" s="17" customFormat="1">
      <c r="A713" s="5"/>
      <c r="B713" s="5"/>
      <c r="C713" s="5"/>
      <c r="D713" s="5"/>
      <c r="E713" s="5"/>
      <c r="F713" s="5"/>
      <c r="G713" s="5"/>
      <c r="H713" s="5"/>
      <c r="I713" s="22"/>
      <c r="J713" s="22"/>
      <c r="K713" s="22"/>
    </row>
    <row r="714" spans="1:11" s="17" customFormat="1">
      <c r="A714" s="5"/>
      <c r="B714" s="5"/>
      <c r="C714" s="5"/>
      <c r="D714" s="5"/>
      <c r="E714" s="5"/>
      <c r="F714" s="5"/>
      <c r="G714" s="5"/>
      <c r="H714" s="5"/>
      <c r="I714" s="22"/>
      <c r="J714" s="22"/>
      <c r="K714" s="22"/>
    </row>
    <row r="715" spans="1:11" s="17" customFormat="1">
      <c r="A715" s="5"/>
      <c r="B715" s="5"/>
      <c r="C715" s="5"/>
      <c r="D715" s="5"/>
      <c r="E715" s="5"/>
      <c r="F715" s="5"/>
      <c r="G715" s="5"/>
      <c r="H715" s="5"/>
      <c r="I715" s="22"/>
      <c r="J715" s="22"/>
      <c r="K715" s="22"/>
    </row>
    <row r="716" spans="1:11" s="17" customFormat="1">
      <c r="A716" s="5"/>
      <c r="B716" s="5"/>
      <c r="C716" s="5"/>
      <c r="D716" s="5"/>
      <c r="E716" s="5"/>
      <c r="F716" s="5"/>
      <c r="G716" s="5"/>
      <c r="H716" s="5"/>
      <c r="I716" s="22"/>
      <c r="J716" s="22"/>
      <c r="K716" s="22"/>
    </row>
    <row r="717" spans="1:11" s="17" customFormat="1">
      <c r="A717" s="5"/>
      <c r="B717" s="5"/>
      <c r="C717" s="5"/>
      <c r="D717" s="5"/>
      <c r="E717" s="5"/>
      <c r="F717" s="5"/>
      <c r="G717" s="5"/>
      <c r="H717" s="5"/>
      <c r="I717" s="22"/>
      <c r="J717" s="22"/>
      <c r="K717" s="22"/>
    </row>
    <row r="718" spans="1:11" s="17" customFormat="1">
      <c r="A718" s="5"/>
      <c r="B718" s="5"/>
      <c r="C718" s="5"/>
      <c r="D718" s="5"/>
      <c r="E718" s="5"/>
      <c r="F718" s="5"/>
      <c r="G718" s="5"/>
      <c r="H718" s="5"/>
      <c r="I718" s="22"/>
      <c r="J718" s="22"/>
      <c r="K718" s="22"/>
    </row>
    <row r="719" spans="1:11" s="17" customFormat="1">
      <c r="A719" s="5"/>
      <c r="B719" s="5"/>
      <c r="C719" s="5"/>
      <c r="D719" s="5"/>
      <c r="E719" s="5"/>
      <c r="F719" s="5"/>
      <c r="G719" s="5"/>
      <c r="H719" s="5"/>
      <c r="I719" s="22"/>
      <c r="J719" s="22"/>
      <c r="K719" s="22"/>
    </row>
    <row r="720" spans="1:11" s="17" customFormat="1">
      <c r="A720" s="5"/>
      <c r="B720" s="5"/>
      <c r="C720" s="5"/>
      <c r="D720" s="5"/>
      <c r="E720" s="5"/>
      <c r="F720" s="5"/>
      <c r="G720" s="5"/>
      <c r="H720" s="5"/>
      <c r="I720" s="22"/>
      <c r="J720" s="22"/>
      <c r="K720" s="22"/>
    </row>
    <row r="721" spans="1:11" s="17" customFormat="1">
      <c r="A721" s="5"/>
      <c r="B721" s="5"/>
      <c r="C721" s="5"/>
      <c r="D721" s="5"/>
      <c r="E721" s="5"/>
      <c r="F721" s="5"/>
      <c r="G721" s="5"/>
      <c r="H721" s="5"/>
      <c r="I721" s="22"/>
      <c r="J721" s="22"/>
      <c r="K721" s="22"/>
    </row>
    <row r="722" spans="1:11" s="17" customFormat="1">
      <c r="A722" s="5"/>
      <c r="B722" s="5"/>
      <c r="C722" s="5"/>
      <c r="D722" s="5"/>
      <c r="E722" s="5"/>
      <c r="F722" s="5"/>
      <c r="G722" s="5"/>
      <c r="H722" s="5"/>
      <c r="I722" s="22"/>
      <c r="J722" s="22"/>
      <c r="K722" s="22"/>
    </row>
    <row r="723" spans="1:11" s="17" customFormat="1">
      <c r="A723" s="5"/>
      <c r="B723" s="5"/>
      <c r="C723" s="5"/>
      <c r="D723" s="5"/>
      <c r="E723" s="5"/>
      <c r="F723" s="5"/>
      <c r="G723" s="5"/>
      <c r="H723" s="5"/>
      <c r="I723" s="22"/>
      <c r="J723" s="22"/>
      <c r="K723" s="22"/>
    </row>
    <row r="724" spans="1:11" s="17" customFormat="1">
      <c r="A724" s="5"/>
      <c r="B724" s="5"/>
      <c r="C724" s="5"/>
      <c r="D724" s="5"/>
      <c r="E724" s="5"/>
      <c r="F724" s="5"/>
      <c r="G724" s="5"/>
      <c r="H724" s="5"/>
      <c r="I724" s="22"/>
      <c r="J724" s="22"/>
      <c r="K724" s="22"/>
    </row>
    <row r="725" spans="1:11" s="17" customFormat="1">
      <c r="A725" s="5"/>
      <c r="B725" s="5"/>
      <c r="C725" s="5"/>
      <c r="D725" s="5"/>
      <c r="E725" s="5"/>
      <c r="F725" s="5"/>
      <c r="G725" s="5"/>
      <c r="H725" s="5"/>
      <c r="I725" s="22"/>
      <c r="J725" s="22"/>
      <c r="K725" s="22"/>
    </row>
    <row r="726" spans="1:11" s="17" customFormat="1">
      <c r="A726" s="5"/>
      <c r="B726" s="5"/>
      <c r="C726" s="5"/>
      <c r="D726" s="5"/>
      <c r="E726" s="5"/>
      <c r="F726" s="5"/>
      <c r="G726" s="5"/>
      <c r="H726" s="5"/>
      <c r="I726" s="22"/>
      <c r="J726" s="22"/>
      <c r="K726" s="22"/>
    </row>
    <row r="727" spans="1:11" s="17" customFormat="1">
      <c r="A727" s="5"/>
      <c r="B727" s="5"/>
      <c r="C727" s="5"/>
      <c r="D727" s="5"/>
      <c r="E727" s="5"/>
      <c r="F727" s="5"/>
      <c r="G727" s="5"/>
      <c r="H727" s="5"/>
      <c r="I727" s="22"/>
      <c r="J727" s="22"/>
      <c r="K727" s="22"/>
    </row>
    <row r="728" spans="1:11" s="17" customFormat="1">
      <c r="A728" s="5"/>
      <c r="B728" s="5"/>
      <c r="C728" s="5"/>
      <c r="D728" s="5"/>
      <c r="E728" s="5"/>
      <c r="F728" s="5"/>
      <c r="G728" s="5"/>
      <c r="H728" s="5"/>
      <c r="I728" s="22"/>
      <c r="J728" s="22"/>
      <c r="K728" s="22"/>
    </row>
    <row r="729" spans="1:11" s="17" customFormat="1">
      <c r="A729" s="5"/>
      <c r="B729" s="5"/>
      <c r="C729" s="5"/>
      <c r="D729" s="5"/>
      <c r="E729" s="5"/>
      <c r="F729" s="5"/>
      <c r="G729" s="5"/>
      <c r="H729" s="5"/>
      <c r="I729" s="22"/>
      <c r="J729" s="22"/>
      <c r="K729" s="22"/>
    </row>
    <row r="730" spans="1:11" s="17" customFormat="1">
      <c r="A730" s="5"/>
      <c r="B730" s="5"/>
      <c r="C730" s="5"/>
      <c r="D730" s="5"/>
      <c r="E730" s="5"/>
      <c r="F730" s="5"/>
      <c r="G730" s="5"/>
      <c r="H730" s="5"/>
      <c r="I730" s="22"/>
      <c r="J730" s="22"/>
      <c r="K730" s="22"/>
    </row>
    <row r="731" spans="1:11" s="17" customFormat="1">
      <c r="A731" s="5"/>
      <c r="B731" s="5"/>
      <c r="C731" s="5"/>
      <c r="D731" s="5"/>
      <c r="E731" s="5"/>
      <c r="F731" s="5"/>
      <c r="G731" s="5"/>
      <c r="H731" s="5"/>
      <c r="I731" s="22"/>
      <c r="J731" s="22"/>
      <c r="K731" s="22"/>
    </row>
    <row r="732" spans="1:11" s="17" customFormat="1">
      <c r="A732" s="5"/>
      <c r="B732" s="5"/>
      <c r="C732" s="5"/>
      <c r="D732" s="5"/>
      <c r="E732" s="5"/>
      <c r="F732" s="5"/>
      <c r="G732" s="5"/>
      <c r="H732" s="5"/>
      <c r="I732" s="22"/>
      <c r="J732" s="22"/>
      <c r="K732" s="22"/>
    </row>
    <row r="733" spans="1:11" s="17" customFormat="1">
      <c r="A733" s="5"/>
      <c r="B733" s="5"/>
      <c r="C733" s="5"/>
      <c r="D733" s="5"/>
      <c r="E733" s="5"/>
      <c r="F733" s="5"/>
      <c r="G733" s="5"/>
      <c r="H733" s="5"/>
      <c r="I733" s="22"/>
      <c r="J733" s="22"/>
      <c r="K733" s="22"/>
    </row>
    <row r="734" spans="1:11" s="17" customFormat="1">
      <c r="A734" s="5"/>
      <c r="B734" s="5"/>
      <c r="C734" s="5"/>
      <c r="D734" s="5"/>
      <c r="E734" s="5"/>
      <c r="F734" s="5"/>
      <c r="G734" s="5"/>
      <c r="H734" s="5"/>
      <c r="I734" s="22"/>
      <c r="J734" s="22"/>
      <c r="K734" s="22"/>
    </row>
    <row r="735" spans="1:11" s="17" customFormat="1">
      <c r="A735" s="5"/>
      <c r="B735" s="5"/>
      <c r="C735" s="5"/>
      <c r="D735" s="5"/>
      <c r="E735" s="5"/>
      <c r="F735" s="5"/>
      <c r="G735" s="5"/>
      <c r="H735" s="5"/>
      <c r="I735" s="22"/>
      <c r="J735" s="22"/>
      <c r="K735" s="22"/>
    </row>
    <row r="736" spans="1:11" s="17" customFormat="1">
      <c r="A736" s="5"/>
      <c r="B736" s="5"/>
      <c r="C736" s="5"/>
      <c r="D736" s="5"/>
      <c r="E736" s="5"/>
      <c r="F736" s="5"/>
      <c r="G736" s="5"/>
      <c r="H736" s="5"/>
      <c r="I736" s="22"/>
      <c r="J736" s="22"/>
      <c r="K736" s="22"/>
    </row>
    <row r="737" spans="1:11" s="17" customFormat="1">
      <c r="A737" s="5"/>
      <c r="B737" s="5"/>
      <c r="C737" s="5"/>
      <c r="D737" s="5"/>
      <c r="E737" s="5"/>
      <c r="F737" s="5"/>
      <c r="G737" s="5"/>
      <c r="H737" s="5"/>
      <c r="I737" s="22"/>
      <c r="J737" s="22"/>
      <c r="K737" s="22"/>
    </row>
    <row r="738" spans="1:11" s="17" customFormat="1">
      <c r="A738" s="5"/>
      <c r="B738" s="5"/>
      <c r="C738" s="5"/>
      <c r="D738" s="5"/>
      <c r="E738" s="5"/>
      <c r="F738" s="5"/>
      <c r="G738" s="5"/>
      <c r="H738" s="5"/>
      <c r="I738" s="22"/>
      <c r="J738" s="22"/>
      <c r="K738" s="22"/>
    </row>
    <row r="739" spans="1:11" s="17" customFormat="1">
      <c r="A739" s="5"/>
      <c r="B739" s="5"/>
      <c r="C739" s="5"/>
      <c r="D739" s="5"/>
      <c r="E739" s="5"/>
      <c r="F739" s="5"/>
      <c r="G739" s="5"/>
      <c r="H739" s="5"/>
      <c r="I739" s="22"/>
      <c r="J739" s="22"/>
      <c r="K739" s="22"/>
    </row>
    <row r="740" spans="1:11" s="17" customFormat="1">
      <c r="A740" s="5"/>
      <c r="B740" s="5"/>
      <c r="C740" s="5"/>
      <c r="D740" s="5"/>
      <c r="E740" s="5"/>
      <c r="F740" s="5"/>
      <c r="G740" s="5"/>
      <c r="H740" s="5"/>
      <c r="I740" s="22"/>
      <c r="J740" s="22"/>
      <c r="K740" s="22"/>
    </row>
    <row r="741" spans="1:11" s="17" customFormat="1">
      <c r="A741" s="5"/>
      <c r="B741" s="5"/>
      <c r="C741" s="5"/>
      <c r="D741" s="5"/>
      <c r="E741" s="5"/>
      <c r="F741" s="5"/>
      <c r="G741" s="5"/>
      <c r="H741" s="5"/>
      <c r="I741" s="22"/>
      <c r="J741" s="22"/>
      <c r="K741" s="22"/>
    </row>
    <row r="742" spans="1:11" s="17" customFormat="1">
      <c r="A742" s="5"/>
      <c r="B742" s="5"/>
      <c r="C742" s="5"/>
      <c r="D742" s="5"/>
      <c r="E742" s="5"/>
      <c r="F742" s="5"/>
      <c r="G742" s="5"/>
      <c r="H742" s="5"/>
      <c r="I742" s="22"/>
      <c r="J742" s="22"/>
      <c r="K742" s="22"/>
    </row>
    <row r="743" spans="1:11" s="17" customFormat="1">
      <c r="A743" s="5"/>
      <c r="B743" s="5"/>
      <c r="C743" s="5"/>
      <c r="D743" s="5"/>
      <c r="E743" s="5"/>
      <c r="F743" s="5"/>
      <c r="G743" s="5"/>
      <c r="H743" s="5"/>
      <c r="I743" s="22"/>
      <c r="J743" s="22"/>
      <c r="K743" s="22"/>
    </row>
    <row r="744" spans="1:11" s="17" customFormat="1">
      <c r="A744" s="5"/>
      <c r="B744" s="5"/>
      <c r="C744" s="5"/>
      <c r="D744" s="5"/>
      <c r="E744" s="5"/>
      <c r="F744" s="5"/>
      <c r="G744" s="5"/>
      <c r="H744" s="5"/>
      <c r="I744" s="22"/>
      <c r="J744" s="22"/>
      <c r="K744" s="22"/>
    </row>
    <row r="745" spans="1:11" s="17" customFormat="1">
      <c r="A745" s="5"/>
      <c r="B745" s="5"/>
      <c r="C745" s="5"/>
      <c r="D745" s="5"/>
      <c r="E745" s="5"/>
      <c r="F745" s="5"/>
      <c r="G745" s="5"/>
      <c r="H745" s="5"/>
      <c r="I745" s="22"/>
      <c r="J745" s="22"/>
      <c r="K745" s="22"/>
    </row>
    <row r="746" spans="1:11" s="17" customFormat="1">
      <c r="A746" s="5"/>
      <c r="B746" s="5"/>
      <c r="C746" s="5"/>
      <c r="D746" s="5"/>
      <c r="E746" s="5"/>
      <c r="F746" s="5"/>
      <c r="G746" s="5"/>
      <c r="H746" s="5"/>
      <c r="I746" s="22"/>
      <c r="J746" s="22"/>
      <c r="K746" s="22"/>
    </row>
    <row r="747" spans="1:11" s="17" customFormat="1">
      <c r="A747" s="5"/>
      <c r="B747" s="5"/>
      <c r="C747" s="5"/>
      <c r="D747" s="5"/>
      <c r="E747" s="5"/>
      <c r="F747" s="5"/>
      <c r="G747" s="5"/>
      <c r="H747" s="5"/>
      <c r="I747" s="22"/>
      <c r="J747" s="22"/>
      <c r="K747" s="22"/>
    </row>
    <row r="748" spans="1:11" s="17" customFormat="1">
      <c r="A748" s="5"/>
      <c r="B748" s="5"/>
      <c r="C748" s="5"/>
      <c r="D748" s="5"/>
      <c r="E748" s="5"/>
      <c r="F748" s="5"/>
      <c r="G748" s="5"/>
      <c r="H748" s="5"/>
      <c r="I748" s="22"/>
      <c r="J748" s="22"/>
      <c r="K748" s="22"/>
    </row>
    <row r="749" spans="1:11" s="17" customFormat="1">
      <c r="A749" s="5"/>
      <c r="B749" s="5"/>
      <c r="C749" s="5"/>
      <c r="D749" s="5"/>
      <c r="E749" s="5"/>
      <c r="F749" s="5"/>
      <c r="G749" s="5"/>
      <c r="H749" s="5"/>
      <c r="I749" s="22"/>
      <c r="J749" s="22"/>
      <c r="K749" s="22"/>
    </row>
    <row r="750" spans="1:11" s="17" customFormat="1">
      <c r="A750" s="5"/>
      <c r="B750" s="5"/>
      <c r="C750" s="5"/>
      <c r="D750" s="5"/>
      <c r="E750" s="5"/>
      <c r="F750" s="5"/>
      <c r="G750" s="5"/>
      <c r="H750" s="5"/>
      <c r="I750" s="22"/>
      <c r="J750" s="22"/>
      <c r="K750" s="22"/>
    </row>
    <row r="751" spans="1:11" s="17" customFormat="1">
      <c r="A751" s="5"/>
      <c r="B751" s="5"/>
      <c r="C751" s="5"/>
      <c r="D751" s="5"/>
      <c r="E751" s="5"/>
      <c r="F751" s="5"/>
      <c r="G751" s="5"/>
      <c r="H751" s="5"/>
      <c r="I751" s="22"/>
      <c r="J751" s="22"/>
      <c r="K751" s="22"/>
    </row>
    <row r="752" spans="1:11" s="17" customFormat="1">
      <c r="A752" s="5"/>
      <c r="B752" s="5"/>
      <c r="C752" s="5"/>
      <c r="D752" s="5"/>
      <c r="E752" s="5"/>
      <c r="F752" s="5"/>
      <c r="G752" s="5"/>
      <c r="H752" s="5"/>
      <c r="I752" s="22"/>
      <c r="J752" s="22"/>
      <c r="K752" s="22"/>
    </row>
    <row r="753" spans="1:11" s="17" customFormat="1">
      <c r="A753" s="5"/>
      <c r="B753" s="5"/>
      <c r="C753" s="5"/>
      <c r="D753" s="5"/>
      <c r="E753" s="5"/>
      <c r="F753" s="5"/>
      <c r="G753" s="5"/>
      <c r="H753" s="5"/>
      <c r="I753" s="22"/>
      <c r="J753" s="22"/>
      <c r="K753" s="22"/>
    </row>
    <row r="754" spans="1:11" s="17" customFormat="1">
      <c r="A754" s="5"/>
      <c r="B754" s="5"/>
      <c r="C754" s="5"/>
      <c r="D754" s="5"/>
      <c r="E754" s="5"/>
      <c r="F754" s="5"/>
      <c r="G754" s="5"/>
      <c r="H754" s="5"/>
      <c r="I754" s="22"/>
      <c r="J754" s="22"/>
      <c r="K754" s="22"/>
    </row>
    <row r="755" spans="1:11" s="17" customFormat="1">
      <c r="A755" s="5"/>
      <c r="B755" s="5"/>
      <c r="C755" s="5"/>
      <c r="D755" s="5"/>
      <c r="E755" s="5"/>
      <c r="F755" s="5"/>
      <c r="G755" s="5"/>
      <c r="H755" s="5"/>
      <c r="I755" s="22"/>
      <c r="J755" s="22"/>
      <c r="K755" s="22"/>
    </row>
    <row r="756" spans="1:11" s="17" customFormat="1">
      <c r="A756" s="5"/>
      <c r="B756" s="5"/>
      <c r="C756" s="5"/>
      <c r="D756" s="5"/>
      <c r="E756" s="5"/>
      <c r="F756" s="5"/>
      <c r="G756" s="5"/>
      <c r="H756" s="5"/>
      <c r="I756" s="22"/>
      <c r="J756" s="22"/>
      <c r="K756" s="22"/>
    </row>
    <row r="757" spans="1:11" s="17" customFormat="1">
      <c r="A757" s="5"/>
      <c r="B757" s="5"/>
      <c r="C757" s="5"/>
      <c r="D757" s="5"/>
      <c r="E757" s="5"/>
      <c r="F757" s="5"/>
      <c r="G757" s="5"/>
      <c r="H757" s="5"/>
      <c r="I757" s="22"/>
      <c r="J757" s="22"/>
      <c r="K757" s="22"/>
    </row>
    <row r="758" spans="1:11" s="17" customFormat="1">
      <c r="A758" s="5"/>
      <c r="B758" s="5"/>
      <c r="C758" s="5"/>
      <c r="D758" s="5"/>
      <c r="E758" s="5"/>
      <c r="F758" s="5"/>
      <c r="G758" s="5"/>
      <c r="H758" s="5"/>
      <c r="I758" s="22"/>
      <c r="J758" s="22"/>
      <c r="K758" s="22"/>
    </row>
    <row r="759" spans="1:11" s="17" customFormat="1">
      <c r="A759" s="5"/>
      <c r="B759" s="5"/>
      <c r="C759" s="5"/>
      <c r="D759" s="5"/>
      <c r="E759" s="5"/>
      <c r="F759" s="5"/>
      <c r="G759" s="5"/>
      <c r="H759" s="5"/>
      <c r="I759" s="22"/>
      <c r="J759" s="22"/>
      <c r="K759" s="22"/>
    </row>
    <row r="760" spans="1:11" s="17" customFormat="1">
      <c r="A760" s="5"/>
      <c r="B760" s="5"/>
      <c r="C760" s="5"/>
      <c r="D760" s="5"/>
      <c r="E760" s="5"/>
      <c r="F760" s="5"/>
      <c r="G760" s="5"/>
      <c r="H760" s="5"/>
      <c r="I760" s="22"/>
      <c r="J760" s="22"/>
      <c r="K760" s="22"/>
    </row>
    <row r="761" spans="1:11" s="17" customFormat="1">
      <c r="A761" s="5"/>
      <c r="B761" s="5"/>
      <c r="C761" s="5"/>
      <c r="D761" s="5"/>
      <c r="E761" s="5"/>
      <c r="F761" s="5"/>
      <c r="G761" s="5"/>
      <c r="H761" s="5"/>
      <c r="I761" s="22"/>
      <c r="J761" s="22"/>
      <c r="K761" s="22"/>
    </row>
    <row r="762" spans="1:11" s="17" customFormat="1">
      <c r="A762" s="5"/>
      <c r="B762" s="5"/>
      <c r="C762" s="5"/>
      <c r="D762" s="5"/>
      <c r="E762" s="5"/>
      <c r="F762" s="5"/>
      <c r="G762" s="5"/>
      <c r="H762" s="5"/>
      <c r="I762" s="22"/>
      <c r="J762" s="22"/>
      <c r="K762" s="22"/>
    </row>
    <row r="763" spans="1:11" s="17" customFormat="1">
      <c r="A763" s="5"/>
      <c r="B763" s="5"/>
      <c r="C763" s="5"/>
      <c r="D763" s="5"/>
      <c r="E763" s="5"/>
      <c r="F763" s="5"/>
      <c r="G763" s="5"/>
      <c r="H763" s="5"/>
      <c r="I763" s="22"/>
      <c r="J763" s="22"/>
      <c r="K763" s="22"/>
    </row>
    <row r="764" spans="1:11" s="17" customFormat="1">
      <c r="A764" s="5"/>
      <c r="B764" s="5"/>
      <c r="C764" s="5"/>
      <c r="D764" s="5"/>
      <c r="E764" s="5"/>
      <c r="F764" s="5"/>
      <c r="G764" s="5"/>
      <c r="H764" s="5"/>
      <c r="I764" s="22"/>
      <c r="J764" s="22"/>
      <c r="K764" s="22"/>
    </row>
    <row r="765" spans="1:11" s="17" customFormat="1">
      <c r="A765" s="5"/>
      <c r="B765" s="5"/>
      <c r="C765" s="5"/>
      <c r="D765" s="5"/>
      <c r="E765" s="5"/>
      <c r="F765" s="5"/>
      <c r="G765" s="5"/>
      <c r="H765" s="5"/>
      <c r="I765" s="22"/>
      <c r="J765" s="22"/>
      <c r="K765" s="22"/>
    </row>
    <row r="766" spans="1:11" s="17" customFormat="1">
      <c r="A766" s="5"/>
      <c r="B766" s="5"/>
      <c r="C766" s="5"/>
      <c r="D766" s="5"/>
      <c r="E766" s="5"/>
      <c r="F766" s="5"/>
      <c r="G766" s="5"/>
      <c r="H766" s="5"/>
      <c r="I766" s="22"/>
      <c r="J766" s="22"/>
      <c r="K766" s="22"/>
    </row>
    <row r="767" spans="1:11" s="17" customFormat="1">
      <c r="A767" s="5"/>
      <c r="B767" s="5"/>
      <c r="C767" s="5"/>
      <c r="D767" s="5"/>
      <c r="E767" s="5"/>
      <c r="F767" s="5"/>
      <c r="G767" s="5"/>
      <c r="H767" s="5"/>
      <c r="I767" s="22"/>
      <c r="J767" s="22"/>
      <c r="K767" s="22"/>
    </row>
    <row r="768" spans="1:11" s="17" customFormat="1">
      <c r="A768" s="5"/>
      <c r="B768" s="5"/>
      <c r="C768" s="5"/>
      <c r="D768" s="5"/>
      <c r="E768" s="5"/>
      <c r="F768" s="5"/>
      <c r="G768" s="5"/>
      <c r="H768" s="5"/>
      <c r="I768" s="22"/>
      <c r="J768" s="22"/>
      <c r="K768" s="22"/>
    </row>
    <row r="769" spans="1:11" s="17" customFormat="1">
      <c r="A769" s="5"/>
      <c r="B769" s="5"/>
      <c r="C769" s="5"/>
      <c r="D769" s="5"/>
      <c r="E769" s="5"/>
      <c r="F769" s="5"/>
      <c r="G769" s="5"/>
      <c r="H769" s="5"/>
      <c r="I769" s="22"/>
      <c r="J769" s="22"/>
      <c r="K769" s="22"/>
    </row>
    <row r="770" spans="1:11" s="17" customFormat="1">
      <c r="A770" s="5"/>
      <c r="B770" s="5"/>
      <c r="C770" s="5"/>
      <c r="D770" s="5"/>
      <c r="E770" s="5"/>
      <c r="F770" s="5"/>
      <c r="G770" s="5"/>
      <c r="H770" s="5"/>
      <c r="I770" s="22"/>
      <c r="J770" s="22"/>
      <c r="K770" s="22"/>
    </row>
    <row r="771" spans="1:11" s="17" customFormat="1">
      <c r="A771" s="5"/>
      <c r="B771" s="5"/>
      <c r="C771" s="5"/>
      <c r="D771" s="5"/>
      <c r="E771" s="5"/>
      <c r="F771" s="5"/>
      <c r="G771" s="5"/>
      <c r="H771" s="5"/>
      <c r="I771" s="22"/>
      <c r="J771" s="22"/>
      <c r="K771" s="22"/>
    </row>
    <row r="772" spans="1:11" s="17" customFormat="1">
      <c r="A772" s="5"/>
      <c r="B772" s="5"/>
      <c r="C772" s="5"/>
      <c r="D772" s="5"/>
      <c r="E772" s="5"/>
      <c r="F772" s="5"/>
      <c r="G772" s="5"/>
      <c r="H772" s="5"/>
      <c r="I772" s="22"/>
      <c r="J772" s="22"/>
      <c r="K772" s="22"/>
    </row>
    <row r="773" spans="1:11" s="17" customFormat="1">
      <c r="A773" s="5"/>
      <c r="B773" s="5"/>
      <c r="C773" s="5"/>
      <c r="D773" s="5"/>
      <c r="E773" s="5"/>
      <c r="F773" s="5"/>
      <c r="G773" s="5"/>
      <c r="H773" s="5"/>
      <c r="I773" s="22"/>
      <c r="J773" s="22"/>
      <c r="K773" s="22"/>
    </row>
    <row r="774" spans="1:11" s="17" customFormat="1">
      <c r="A774" s="5"/>
      <c r="B774" s="5"/>
      <c r="C774" s="5"/>
      <c r="D774" s="5"/>
      <c r="E774" s="5"/>
      <c r="F774" s="5"/>
      <c r="G774" s="5"/>
      <c r="H774" s="5"/>
      <c r="I774" s="22"/>
      <c r="J774" s="22"/>
      <c r="K774" s="22"/>
    </row>
    <row r="775" spans="1:11" s="17" customFormat="1">
      <c r="A775" s="5"/>
      <c r="B775" s="5"/>
      <c r="C775" s="5"/>
      <c r="D775" s="5"/>
      <c r="E775" s="5"/>
      <c r="F775" s="5"/>
      <c r="G775" s="5"/>
      <c r="H775" s="5"/>
      <c r="I775" s="22"/>
      <c r="J775" s="22"/>
      <c r="K775" s="22"/>
    </row>
    <row r="776" spans="1:11" s="17" customFormat="1">
      <c r="A776" s="5"/>
      <c r="B776" s="5"/>
      <c r="C776" s="5"/>
      <c r="D776" s="5"/>
      <c r="E776" s="5"/>
      <c r="F776" s="5"/>
      <c r="G776" s="5"/>
      <c r="H776" s="5"/>
      <c r="I776" s="22"/>
      <c r="J776" s="22"/>
      <c r="K776" s="22"/>
    </row>
    <row r="777" spans="1:11" s="17" customFormat="1">
      <c r="A777" s="5"/>
      <c r="B777" s="5"/>
      <c r="C777" s="5"/>
      <c r="D777" s="5"/>
      <c r="E777" s="5"/>
      <c r="F777" s="5"/>
      <c r="G777" s="5"/>
      <c r="H777" s="5"/>
      <c r="I777" s="22"/>
      <c r="J777" s="22"/>
      <c r="K777" s="22"/>
    </row>
    <row r="778" spans="1:11" s="17" customFormat="1">
      <c r="A778" s="5"/>
      <c r="B778" s="5"/>
      <c r="C778" s="5"/>
      <c r="D778" s="5"/>
      <c r="E778" s="5"/>
      <c r="F778" s="5"/>
      <c r="G778" s="5"/>
      <c r="H778" s="5"/>
      <c r="I778" s="22"/>
      <c r="J778" s="22"/>
      <c r="K778" s="22"/>
    </row>
    <row r="779" spans="1:11" s="17" customFormat="1">
      <c r="A779" s="5"/>
      <c r="B779" s="5"/>
      <c r="C779" s="5"/>
      <c r="D779" s="5"/>
      <c r="E779" s="5"/>
      <c r="F779" s="5"/>
      <c r="G779" s="5"/>
      <c r="H779" s="5"/>
      <c r="I779" s="22"/>
      <c r="J779" s="22"/>
      <c r="K779" s="22"/>
    </row>
    <row r="780" spans="1:11" s="17" customFormat="1">
      <c r="A780" s="5"/>
      <c r="B780" s="5"/>
      <c r="C780" s="5"/>
      <c r="D780" s="5"/>
      <c r="E780" s="5"/>
      <c r="F780" s="5"/>
      <c r="G780" s="5"/>
      <c r="H780" s="5"/>
      <c r="I780" s="22"/>
      <c r="J780" s="22"/>
      <c r="K780" s="22"/>
    </row>
    <row r="781" spans="1:11" s="17" customFormat="1">
      <c r="A781" s="5"/>
      <c r="B781" s="5"/>
      <c r="C781" s="5"/>
      <c r="D781" s="5"/>
      <c r="E781" s="5"/>
      <c r="F781" s="5"/>
      <c r="G781" s="5"/>
      <c r="H781" s="5"/>
      <c r="I781" s="22"/>
      <c r="J781" s="22"/>
      <c r="K781" s="22"/>
    </row>
    <row r="782" spans="1:11" s="17" customFormat="1">
      <c r="A782" s="5"/>
      <c r="B782" s="5"/>
      <c r="C782" s="5"/>
      <c r="D782" s="5"/>
      <c r="E782" s="5"/>
      <c r="F782" s="5"/>
      <c r="G782" s="5"/>
      <c r="H782" s="5"/>
      <c r="I782" s="22"/>
      <c r="J782" s="22"/>
      <c r="K782" s="22"/>
    </row>
    <row r="783" spans="1:11" s="17" customFormat="1">
      <c r="A783" s="5"/>
      <c r="B783" s="5"/>
      <c r="C783" s="5"/>
      <c r="D783" s="5"/>
      <c r="E783" s="5"/>
      <c r="F783" s="5"/>
      <c r="G783" s="5"/>
      <c r="H783" s="5"/>
      <c r="I783" s="22"/>
      <c r="J783" s="22"/>
      <c r="K783" s="22"/>
    </row>
    <row r="784" spans="1:11" s="17" customFormat="1">
      <c r="A784" s="5"/>
      <c r="B784" s="5"/>
      <c r="C784" s="5"/>
      <c r="D784" s="5"/>
      <c r="E784" s="5"/>
      <c r="F784" s="5"/>
      <c r="G784" s="5"/>
      <c r="H784" s="5"/>
      <c r="I784" s="22"/>
      <c r="J784" s="22"/>
      <c r="K784" s="22"/>
    </row>
    <row r="785" spans="1:11" s="17" customFormat="1">
      <c r="A785" s="5"/>
      <c r="B785" s="5"/>
      <c r="C785" s="5"/>
      <c r="D785" s="5"/>
      <c r="E785" s="5"/>
      <c r="F785" s="5"/>
      <c r="G785" s="5"/>
      <c r="H785" s="5"/>
      <c r="I785" s="22"/>
      <c r="J785" s="22"/>
      <c r="K785" s="22"/>
    </row>
    <row r="786" spans="1:11" s="17" customFormat="1">
      <c r="A786" s="5"/>
      <c r="B786" s="5"/>
      <c r="C786" s="5"/>
      <c r="D786" s="5"/>
      <c r="E786" s="5"/>
      <c r="F786" s="5"/>
      <c r="G786" s="5"/>
      <c r="H786" s="5"/>
      <c r="I786" s="22"/>
      <c r="J786" s="22"/>
      <c r="K786" s="22"/>
    </row>
    <row r="787" spans="1:11" s="17" customFormat="1">
      <c r="A787" s="5"/>
      <c r="B787" s="5"/>
      <c r="C787" s="5"/>
      <c r="D787" s="5"/>
      <c r="E787" s="5"/>
      <c r="F787" s="5"/>
      <c r="G787" s="5"/>
      <c r="H787" s="5"/>
      <c r="I787" s="22"/>
      <c r="J787" s="22"/>
      <c r="K787" s="22"/>
    </row>
    <row r="788" spans="1:11" s="17" customFormat="1">
      <c r="A788" s="5"/>
      <c r="B788" s="5"/>
      <c r="C788" s="5"/>
      <c r="D788" s="5"/>
      <c r="E788" s="5"/>
      <c r="F788" s="5"/>
      <c r="G788" s="5"/>
      <c r="H788" s="5"/>
      <c r="I788" s="22"/>
      <c r="J788" s="22"/>
      <c r="K788" s="22"/>
    </row>
    <row r="789" spans="1:11" s="17" customFormat="1">
      <c r="A789" s="5"/>
      <c r="B789" s="5"/>
      <c r="C789" s="5"/>
      <c r="D789" s="5"/>
      <c r="E789" s="5"/>
      <c r="F789" s="5"/>
      <c r="G789" s="5"/>
      <c r="H789" s="5"/>
      <c r="I789" s="22"/>
      <c r="J789" s="22"/>
      <c r="K789" s="22"/>
    </row>
    <row r="790" spans="1:11" s="17" customFormat="1">
      <c r="A790" s="5"/>
      <c r="B790" s="5"/>
      <c r="C790" s="5"/>
      <c r="D790" s="5"/>
      <c r="E790" s="5"/>
      <c r="F790" s="5"/>
      <c r="G790" s="5"/>
      <c r="H790" s="5"/>
      <c r="I790" s="22"/>
      <c r="J790" s="22"/>
      <c r="K790" s="22"/>
    </row>
    <row r="791" spans="1:11" s="17" customFormat="1">
      <c r="A791" s="5"/>
      <c r="B791" s="5"/>
      <c r="C791" s="5"/>
      <c r="D791" s="5"/>
      <c r="E791" s="5"/>
      <c r="F791" s="5"/>
      <c r="G791" s="5"/>
      <c r="H791" s="5"/>
      <c r="I791" s="22"/>
      <c r="J791" s="22"/>
      <c r="K791" s="22"/>
    </row>
    <row r="792" spans="1:11" s="17" customFormat="1">
      <c r="A792" s="5"/>
      <c r="B792" s="5"/>
      <c r="C792" s="5"/>
      <c r="D792" s="5"/>
      <c r="E792" s="5"/>
      <c r="F792" s="5"/>
      <c r="G792" s="5"/>
      <c r="H792" s="5"/>
      <c r="I792" s="22"/>
      <c r="J792" s="22"/>
      <c r="K792" s="22"/>
    </row>
    <row r="793" spans="1:11" s="17" customFormat="1">
      <c r="A793" s="5"/>
      <c r="B793" s="5"/>
      <c r="C793" s="5"/>
      <c r="D793" s="5"/>
      <c r="E793" s="5"/>
      <c r="F793" s="5"/>
      <c r="G793" s="5"/>
      <c r="H793" s="5"/>
      <c r="I793" s="22"/>
      <c r="J793" s="22"/>
      <c r="K793" s="22"/>
    </row>
    <row r="794" spans="1:11" s="17" customFormat="1">
      <c r="A794" s="5"/>
      <c r="B794" s="5"/>
      <c r="C794" s="5"/>
      <c r="D794" s="5"/>
      <c r="E794" s="5"/>
      <c r="F794" s="5"/>
      <c r="G794" s="5"/>
      <c r="H794" s="5"/>
      <c r="I794" s="22"/>
      <c r="J794" s="22"/>
      <c r="K794" s="22"/>
    </row>
    <row r="795" spans="1:11" s="17" customFormat="1">
      <c r="A795" s="5"/>
      <c r="B795" s="5"/>
      <c r="C795" s="5"/>
      <c r="D795" s="5"/>
      <c r="E795" s="5"/>
      <c r="F795" s="5"/>
      <c r="G795" s="5"/>
      <c r="H795" s="5"/>
      <c r="I795" s="22"/>
      <c r="J795" s="22"/>
      <c r="K795" s="22"/>
    </row>
    <row r="796" spans="1:11" s="17" customFormat="1">
      <c r="A796" s="5"/>
      <c r="B796" s="5"/>
      <c r="C796" s="5"/>
      <c r="D796" s="5"/>
      <c r="E796" s="5"/>
      <c r="F796" s="5"/>
      <c r="G796" s="5"/>
      <c r="H796" s="5"/>
      <c r="I796" s="22"/>
      <c r="J796" s="22"/>
      <c r="K796" s="22"/>
    </row>
    <row r="797" spans="1:11" s="17" customFormat="1">
      <c r="A797" s="5"/>
      <c r="B797" s="5"/>
      <c r="C797" s="5"/>
      <c r="D797" s="5"/>
      <c r="E797" s="5"/>
      <c r="F797" s="5"/>
      <c r="G797" s="5"/>
      <c r="H797" s="5"/>
      <c r="I797" s="22"/>
      <c r="J797" s="22"/>
      <c r="K797" s="22"/>
    </row>
    <row r="798" spans="1:11" s="17" customFormat="1">
      <c r="A798" s="5"/>
      <c r="B798" s="5"/>
      <c r="C798" s="5"/>
      <c r="D798" s="5"/>
      <c r="E798" s="5"/>
      <c r="F798" s="5"/>
      <c r="G798" s="5"/>
      <c r="H798" s="5"/>
      <c r="I798" s="22"/>
      <c r="J798" s="22"/>
      <c r="K798" s="22"/>
    </row>
    <row r="799" spans="1:11" s="17" customFormat="1">
      <c r="A799" s="5"/>
      <c r="B799" s="5"/>
      <c r="C799" s="5"/>
      <c r="D799" s="5"/>
      <c r="E799" s="5"/>
      <c r="F799" s="5"/>
      <c r="G799" s="5"/>
      <c r="H799" s="5"/>
      <c r="I799" s="22"/>
      <c r="J799" s="22"/>
      <c r="K799" s="22"/>
    </row>
    <row r="800" spans="1:11" s="17" customFormat="1">
      <c r="A800" s="5"/>
      <c r="B800" s="5"/>
      <c r="C800" s="5"/>
      <c r="D800" s="5"/>
      <c r="E800" s="5"/>
      <c r="F800" s="5"/>
      <c r="G800" s="5"/>
      <c r="H800" s="5"/>
      <c r="I800" s="22"/>
      <c r="J800" s="22"/>
      <c r="K800" s="22"/>
    </row>
    <row r="801" spans="1:11" s="17" customFormat="1">
      <c r="A801" s="5"/>
      <c r="B801" s="5"/>
      <c r="C801" s="5"/>
      <c r="D801" s="5"/>
      <c r="E801" s="5"/>
      <c r="F801" s="5"/>
      <c r="G801" s="5"/>
      <c r="H801" s="5"/>
      <c r="I801" s="22"/>
      <c r="J801" s="22"/>
      <c r="K801" s="22"/>
    </row>
    <row r="802" spans="1:11" s="17" customFormat="1">
      <c r="A802" s="5"/>
      <c r="B802" s="5"/>
      <c r="C802" s="5"/>
      <c r="D802" s="5"/>
      <c r="E802" s="5"/>
      <c r="F802" s="5"/>
      <c r="G802" s="5"/>
      <c r="H802" s="5"/>
      <c r="I802" s="22"/>
      <c r="J802" s="22"/>
      <c r="K802" s="22"/>
    </row>
    <row r="803" spans="1:11" s="17" customFormat="1">
      <c r="A803" s="5"/>
      <c r="B803" s="5"/>
      <c r="C803" s="5"/>
      <c r="D803" s="5"/>
      <c r="E803" s="5"/>
      <c r="F803" s="5"/>
      <c r="G803" s="5"/>
      <c r="H803" s="5"/>
      <c r="I803" s="22"/>
      <c r="J803" s="22"/>
      <c r="K803" s="22"/>
    </row>
    <row r="804" spans="1:11" s="17" customFormat="1">
      <c r="A804" s="5"/>
      <c r="B804" s="5"/>
      <c r="C804" s="5"/>
      <c r="D804" s="5"/>
      <c r="E804" s="5"/>
      <c r="F804" s="5"/>
      <c r="G804" s="5"/>
      <c r="H804" s="5"/>
      <c r="I804" s="22"/>
      <c r="J804" s="22"/>
      <c r="K804" s="22"/>
    </row>
    <row r="805" spans="1:11" s="17" customFormat="1">
      <c r="A805" s="5"/>
      <c r="B805" s="5"/>
      <c r="C805" s="5"/>
      <c r="D805" s="5"/>
      <c r="E805" s="5"/>
      <c r="F805" s="5"/>
      <c r="G805" s="5"/>
      <c r="H805" s="5"/>
      <c r="I805" s="22"/>
      <c r="J805" s="22"/>
      <c r="K805" s="22"/>
    </row>
    <row r="806" spans="1:11" s="17" customFormat="1">
      <c r="A806" s="5"/>
      <c r="B806" s="5"/>
      <c r="C806" s="5"/>
      <c r="D806" s="5"/>
      <c r="E806" s="5"/>
      <c r="F806" s="5"/>
      <c r="G806" s="5"/>
      <c r="H806" s="5"/>
      <c r="I806" s="22"/>
      <c r="J806" s="22"/>
      <c r="K806" s="22"/>
    </row>
    <row r="807" spans="1:11" s="17" customFormat="1">
      <c r="A807" s="5"/>
      <c r="B807" s="5"/>
      <c r="C807" s="5"/>
      <c r="D807" s="5"/>
      <c r="E807" s="5"/>
      <c r="F807" s="5"/>
      <c r="G807" s="5"/>
      <c r="H807" s="5"/>
      <c r="I807" s="22"/>
      <c r="J807" s="22"/>
      <c r="K807" s="22"/>
    </row>
    <row r="808" spans="1:11" s="17" customFormat="1">
      <c r="A808" s="5"/>
      <c r="B808" s="5"/>
      <c r="C808" s="5"/>
      <c r="D808" s="5"/>
      <c r="E808" s="5"/>
      <c r="F808" s="5"/>
      <c r="G808" s="5"/>
      <c r="H808" s="5"/>
      <c r="I808" s="22"/>
      <c r="J808" s="22"/>
      <c r="K808" s="22"/>
    </row>
    <row r="809" spans="1:11" s="17" customFormat="1">
      <c r="A809" s="5"/>
      <c r="B809" s="5"/>
      <c r="C809" s="5"/>
      <c r="D809" s="5"/>
      <c r="E809" s="5"/>
      <c r="F809" s="5"/>
      <c r="G809" s="5"/>
      <c r="H809" s="5"/>
      <c r="I809" s="22"/>
      <c r="J809" s="22"/>
      <c r="K809" s="22"/>
    </row>
    <row r="810" spans="1:11" s="17" customFormat="1">
      <c r="A810" s="5"/>
      <c r="B810" s="5"/>
      <c r="C810" s="5"/>
      <c r="D810" s="5"/>
      <c r="E810" s="5"/>
      <c r="F810" s="5"/>
      <c r="G810" s="5"/>
      <c r="H810" s="5"/>
      <c r="I810" s="22"/>
      <c r="J810" s="22"/>
      <c r="K810" s="22"/>
    </row>
    <row r="811" spans="1:11" s="17" customFormat="1">
      <c r="A811" s="5"/>
      <c r="B811" s="5"/>
      <c r="C811" s="5"/>
      <c r="D811" s="5"/>
      <c r="E811" s="5"/>
      <c r="F811" s="5"/>
      <c r="G811" s="5"/>
      <c r="H811" s="5"/>
      <c r="I811" s="22"/>
      <c r="J811" s="22"/>
      <c r="K811" s="22"/>
    </row>
    <row r="812" spans="1:11" s="17" customFormat="1">
      <c r="A812" s="5"/>
      <c r="B812" s="5"/>
      <c r="C812" s="5"/>
      <c r="D812" s="5"/>
      <c r="E812" s="5"/>
      <c r="F812" s="5"/>
      <c r="G812" s="5"/>
      <c r="H812" s="5"/>
      <c r="I812" s="22"/>
      <c r="J812" s="22"/>
      <c r="K812" s="22"/>
    </row>
    <row r="813" spans="1:11" s="17" customFormat="1">
      <c r="A813" s="5"/>
      <c r="B813" s="5"/>
      <c r="C813" s="5"/>
      <c r="D813" s="5"/>
      <c r="E813" s="5"/>
      <c r="F813" s="5"/>
      <c r="G813" s="5"/>
      <c r="H813" s="5"/>
      <c r="I813" s="22"/>
      <c r="J813" s="22"/>
      <c r="K813" s="22"/>
    </row>
    <row r="814" spans="1:11" s="17" customFormat="1">
      <c r="A814" s="5"/>
      <c r="B814" s="5"/>
      <c r="C814" s="5"/>
      <c r="D814" s="5"/>
      <c r="E814" s="5"/>
      <c r="F814" s="5"/>
      <c r="G814" s="5"/>
      <c r="H814" s="5"/>
      <c r="I814" s="22"/>
      <c r="J814" s="22"/>
      <c r="K814" s="22"/>
    </row>
    <row r="815" spans="1:11" s="17" customFormat="1">
      <c r="A815" s="5"/>
      <c r="B815" s="5"/>
      <c r="C815" s="5"/>
      <c r="D815" s="5"/>
      <c r="E815" s="5"/>
      <c r="F815" s="5"/>
      <c r="G815" s="5"/>
      <c r="H815" s="5"/>
      <c r="I815" s="22"/>
      <c r="J815" s="22"/>
      <c r="K815" s="22"/>
    </row>
    <row r="816" spans="1:11" s="17" customFormat="1">
      <c r="A816" s="5"/>
      <c r="B816" s="5"/>
      <c r="C816" s="5"/>
      <c r="D816" s="5"/>
      <c r="E816" s="5"/>
      <c r="F816" s="5"/>
      <c r="G816" s="5"/>
      <c r="H816" s="5"/>
      <c r="I816" s="22"/>
      <c r="J816" s="22"/>
      <c r="K816" s="22"/>
    </row>
    <row r="817" spans="1:11" s="17" customFormat="1">
      <c r="A817" s="5"/>
      <c r="B817" s="5"/>
      <c r="C817" s="5"/>
      <c r="D817" s="5"/>
      <c r="E817" s="5"/>
      <c r="F817" s="5"/>
      <c r="G817" s="5"/>
      <c r="H817" s="5"/>
      <c r="I817" s="22"/>
      <c r="J817" s="22"/>
      <c r="K817" s="22"/>
    </row>
    <row r="818" spans="1:11" s="17" customFormat="1">
      <c r="A818" s="5"/>
      <c r="B818" s="5"/>
      <c r="C818" s="5"/>
      <c r="D818" s="5"/>
      <c r="E818" s="5"/>
      <c r="F818" s="5"/>
      <c r="G818" s="5"/>
      <c r="H818" s="5"/>
      <c r="I818" s="22"/>
      <c r="J818" s="22"/>
      <c r="K818" s="22"/>
    </row>
    <row r="819" spans="1:11" s="17" customFormat="1">
      <c r="A819" s="5"/>
      <c r="B819" s="5"/>
      <c r="C819" s="5"/>
      <c r="D819" s="5"/>
      <c r="E819" s="5"/>
      <c r="F819" s="5"/>
      <c r="G819" s="5"/>
      <c r="H819" s="5"/>
      <c r="I819" s="22"/>
      <c r="J819" s="22"/>
      <c r="K819" s="22"/>
    </row>
    <row r="820" spans="1:11" s="17" customFormat="1">
      <c r="A820" s="5"/>
      <c r="B820" s="5"/>
      <c r="C820" s="5"/>
      <c r="D820" s="5"/>
      <c r="E820" s="5"/>
      <c r="F820" s="5"/>
      <c r="G820" s="5"/>
      <c r="H820" s="5"/>
      <c r="I820" s="22"/>
      <c r="J820" s="22"/>
      <c r="K820" s="22"/>
    </row>
    <row r="821" spans="1:11" s="17" customFormat="1">
      <c r="A821" s="5"/>
      <c r="B821" s="5"/>
      <c r="C821" s="5"/>
      <c r="D821" s="5"/>
      <c r="E821" s="5"/>
      <c r="F821" s="5"/>
      <c r="G821" s="5"/>
      <c r="H821" s="5"/>
      <c r="I821" s="22"/>
      <c r="J821" s="22"/>
      <c r="K821" s="22"/>
    </row>
    <row r="822" spans="1:11" s="17" customFormat="1">
      <c r="A822" s="5"/>
      <c r="B822" s="5"/>
      <c r="C822" s="5"/>
      <c r="D822" s="5"/>
      <c r="E822" s="5"/>
      <c r="F822" s="5"/>
      <c r="G822" s="5"/>
      <c r="H822" s="5"/>
      <c r="I822" s="22"/>
      <c r="J822" s="22"/>
      <c r="K822" s="22"/>
    </row>
    <row r="823" spans="1:11" s="17" customFormat="1">
      <c r="A823" s="5"/>
      <c r="B823" s="5"/>
      <c r="C823" s="5"/>
      <c r="D823" s="5"/>
      <c r="E823" s="5"/>
      <c r="F823" s="5"/>
      <c r="G823" s="5"/>
      <c r="H823" s="5"/>
      <c r="I823" s="22"/>
      <c r="J823" s="22"/>
      <c r="K823" s="22"/>
    </row>
    <row r="824" spans="1:11" s="17" customFormat="1">
      <c r="A824" s="5"/>
      <c r="B824" s="5"/>
      <c r="C824" s="5"/>
      <c r="D824" s="5"/>
      <c r="E824" s="5"/>
      <c r="F824" s="5"/>
      <c r="G824" s="5"/>
      <c r="H824" s="5"/>
      <c r="I824" s="22"/>
      <c r="J824" s="22"/>
      <c r="K824" s="22"/>
    </row>
    <row r="825" spans="1:11" s="17" customFormat="1">
      <c r="A825" s="5"/>
      <c r="B825" s="5"/>
      <c r="C825" s="5"/>
      <c r="D825" s="5"/>
      <c r="E825" s="5"/>
      <c r="F825" s="5"/>
      <c r="G825" s="5"/>
      <c r="H825" s="5"/>
      <c r="I825" s="22"/>
      <c r="J825" s="22"/>
      <c r="K825" s="22"/>
    </row>
    <row r="826" spans="1:11" s="17" customFormat="1">
      <c r="A826" s="5"/>
      <c r="B826" s="5"/>
      <c r="C826" s="5"/>
      <c r="D826" s="5"/>
      <c r="E826" s="5"/>
      <c r="F826" s="5"/>
      <c r="G826" s="5"/>
      <c r="H826" s="5"/>
      <c r="I826" s="22"/>
      <c r="J826" s="22"/>
      <c r="K826" s="22"/>
    </row>
    <row r="827" spans="1:11" s="17" customFormat="1">
      <c r="A827" s="5"/>
      <c r="B827" s="5"/>
      <c r="C827" s="5"/>
      <c r="D827" s="5"/>
      <c r="E827" s="5"/>
      <c r="F827" s="5"/>
      <c r="G827" s="5"/>
      <c r="H827" s="5"/>
      <c r="I827" s="22"/>
      <c r="J827" s="22"/>
      <c r="K827" s="22"/>
    </row>
    <row r="828" spans="1:11" s="17" customFormat="1">
      <c r="A828" s="5"/>
      <c r="B828" s="5"/>
      <c r="C828" s="5"/>
      <c r="D828" s="5"/>
      <c r="E828" s="5"/>
      <c r="F828" s="5"/>
      <c r="G828" s="5"/>
      <c r="H828" s="5"/>
      <c r="I828" s="22"/>
      <c r="J828" s="22"/>
      <c r="K828" s="22"/>
    </row>
    <row r="829" spans="1:11" s="17" customFormat="1">
      <c r="A829" s="5"/>
      <c r="B829" s="5"/>
      <c r="C829" s="5"/>
      <c r="D829" s="5"/>
      <c r="E829" s="5"/>
      <c r="F829" s="5"/>
      <c r="G829" s="5"/>
      <c r="H829" s="5"/>
      <c r="I829" s="22"/>
      <c r="J829" s="22"/>
      <c r="K829" s="22"/>
    </row>
    <row r="830" spans="1:11" s="17" customFormat="1">
      <c r="A830" s="5"/>
      <c r="B830" s="5"/>
      <c r="C830" s="5"/>
      <c r="D830" s="5"/>
      <c r="E830" s="5"/>
      <c r="F830" s="5"/>
      <c r="G830" s="5"/>
      <c r="H830" s="5"/>
      <c r="I830" s="22"/>
      <c r="J830" s="22"/>
      <c r="K830" s="22"/>
    </row>
    <row r="831" spans="1:11" s="17" customFormat="1">
      <c r="A831" s="5"/>
      <c r="B831" s="5"/>
      <c r="C831" s="5"/>
      <c r="D831" s="5"/>
      <c r="E831" s="5"/>
      <c r="F831" s="5"/>
      <c r="G831" s="5"/>
      <c r="H831" s="5"/>
      <c r="I831" s="22"/>
      <c r="J831" s="22"/>
      <c r="K831" s="22"/>
    </row>
    <row r="832" spans="1:11" s="17" customFormat="1">
      <c r="A832" s="5"/>
      <c r="B832" s="5"/>
      <c r="C832" s="5"/>
      <c r="D832" s="5"/>
      <c r="E832" s="5"/>
      <c r="F832" s="5"/>
      <c r="G832" s="5"/>
      <c r="H832" s="5"/>
      <c r="I832" s="22"/>
      <c r="J832" s="22"/>
      <c r="K832" s="22"/>
    </row>
    <row r="833" spans="1:11" s="17" customFormat="1">
      <c r="A833" s="5"/>
      <c r="B833" s="5"/>
      <c r="C833" s="5"/>
      <c r="D833" s="5"/>
      <c r="E833" s="5"/>
      <c r="F833" s="5"/>
      <c r="G833" s="5"/>
      <c r="H833" s="5"/>
      <c r="I833" s="22"/>
      <c r="J833" s="22"/>
      <c r="K833" s="22"/>
    </row>
    <row r="834" spans="1:11" s="17" customFormat="1">
      <c r="A834" s="5"/>
      <c r="B834" s="5"/>
      <c r="C834" s="5"/>
      <c r="D834" s="5"/>
      <c r="E834" s="5"/>
      <c r="F834" s="5"/>
      <c r="G834" s="5"/>
      <c r="H834" s="5"/>
      <c r="I834" s="22"/>
      <c r="J834" s="22"/>
      <c r="K834" s="22"/>
    </row>
    <row r="835" spans="1:11" s="17" customFormat="1">
      <c r="A835" s="5"/>
      <c r="B835" s="5"/>
      <c r="C835" s="5"/>
      <c r="D835" s="5"/>
      <c r="E835" s="5"/>
      <c r="F835" s="5"/>
      <c r="G835" s="5"/>
      <c r="H835" s="5"/>
      <c r="I835" s="22"/>
      <c r="J835" s="22"/>
      <c r="K835" s="22"/>
    </row>
    <row r="836" spans="1:11" s="17" customFormat="1">
      <c r="A836" s="5"/>
      <c r="B836" s="5"/>
      <c r="C836" s="5"/>
      <c r="D836" s="5"/>
      <c r="E836" s="5"/>
      <c r="F836" s="5"/>
      <c r="G836" s="5"/>
      <c r="H836" s="5"/>
      <c r="I836" s="22"/>
      <c r="J836" s="22"/>
      <c r="K836" s="22"/>
    </row>
    <row r="837" spans="1:11" s="17" customFormat="1">
      <c r="A837" s="5"/>
      <c r="B837" s="5"/>
      <c r="C837" s="5"/>
      <c r="D837" s="5"/>
      <c r="E837" s="5"/>
      <c r="F837" s="5"/>
      <c r="G837" s="5"/>
      <c r="H837" s="5"/>
      <c r="I837" s="22"/>
      <c r="J837" s="22"/>
      <c r="K837" s="22"/>
    </row>
    <row r="838" spans="1:11" s="17" customFormat="1">
      <c r="A838" s="5"/>
      <c r="B838" s="5"/>
      <c r="C838" s="5"/>
      <c r="D838" s="5"/>
      <c r="E838" s="5"/>
      <c r="F838" s="5"/>
      <c r="G838" s="5"/>
      <c r="H838" s="5"/>
      <c r="I838" s="22"/>
      <c r="J838" s="22"/>
      <c r="K838" s="22"/>
    </row>
    <row r="839" spans="1:11" s="17" customFormat="1">
      <c r="A839" s="5"/>
      <c r="B839" s="5"/>
      <c r="C839" s="5"/>
      <c r="D839" s="5"/>
      <c r="E839" s="5"/>
      <c r="F839" s="5"/>
      <c r="G839" s="5"/>
      <c r="H839" s="5"/>
      <c r="I839" s="22"/>
      <c r="J839" s="22"/>
      <c r="K839" s="22"/>
    </row>
    <row r="840" spans="1:11" s="17" customFormat="1">
      <c r="A840" s="5"/>
      <c r="B840" s="5"/>
      <c r="C840" s="5"/>
      <c r="D840" s="5"/>
      <c r="E840" s="5"/>
      <c r="F840" s="5"/>
      <c r="G840" s="5"/>
      <c r="H840" s="5"/>
      <c r="I840" s="22"/>
      <c r="J840" s="22"/>
      <c r="K840" s="22"/>
    </row>
    <row r="841" spans="1:11" s="17" customFormat="1">
      <c r="A841" s="5"/>
      <c r="B841" s="5"/>
      <c r="C841" s="5"/>
      <c r="D841" s="5"/>
      <c r="E841" s="5"/>
      <c r="F841" s="5"/>
      <c r="G841" s="5"/>
      <c r="H841" s="5"/>
      <c r="I841" s="22"/>
      <c r="J841" s="22"/>
      <c r="K841" s="22"/>
    </row>
    <row r="842" spans="1:11" s="17" customFormat="1">
      <c r="A842" s="5"/>
      <c r="B842" s="5"/>
      <c r="C842" s="5"/>
      <c r="D842" s="5"/>
      <c r="E842" s="5"/>
      <c r="F842" s="5"/>
      <c r="G842" s="5"/>
      <c r="H842" s="5"/>
      <c r="I842" s="22"/>
      <c r="J842" s="22"/>
      <c r="K842" s="22"/>
    </row>
    <row r="843" spans="1:11" s="17" customFormat="1">
      <c r="A843" s="5"/>
      <c r="B843" s="5"/>
      <c r="C843" s="5"/>
      <c r="D843" s="5"/>
      <c r="E843" s="5"/>
      <c r="F843" s="5"/>
      <c r="G843" s="5"/>
      <c r="H843" s="5"/>
      <c r="I843" s="22"/>
      <c r="J843" s="22"/>
      <c r="K843" s="22"/>
    </row>
    <row r="844" spans="1:11" s="17" customFormat="1">
      <c r="A844" s="5"/>
      <c r="B844" s="5"/>
      <c r="C844" s="5"/>
      <c r="D844" s="5"/>
      <c r="E844" s="5"/>
      <c r="F844" s="5"/>
      <c r="G844" s="5"/>
      <c r="H844" s="5"/>
      <c r="I844" s="22"/>
      <c r="J844" s="22"/>
      <c r="K844" s="22"/>
    </row>
    <row r="845" spans="1:11" s="17" customFormat="1">
      <c r="A845" s="5"/>
      <c r="B845" s="5"/>
      <c r="C845" s="5"/>
      <c r="D845" s="5"/>
      <c r="E845" s="5"/>
      <c r="F845" s="5"/>
      <c r="G845" s="5"/>
      <c r="H845" s="5"/>
      <c r="I845" s="22"/>
      <c r="J845" s="22"/>
      <c r="K845" s="22"/>
    </row>
    <row r="846" spans="1:11" s="17" customFormat="1">
      <c r="A846" s="5"/>
      <c r="B846" s="5"/>
      <c r="C846" s="5"/>
      <c r="D846" s="5"/>
      <c r="E846" s="5"/>
      <c r="F846" s="5"/>
      <c r="G846" s="5"/>
      <c r="H846" s="5"/>
      <c r="I846" s="22"/>
      <c r="J846" s="22"/>
      <c r="K846" s="22"/>
    </row>
    <row r="847" spans="1:11" s="17" customFormat="1">
      <c r="A847" s="5"/>
      <c r="B847" s="5"/>
      <c r="C847" s="5"/>
      <c r="D847" s="5"/>
      <c r="E847" s="5"/>
      <c r="F847" s="5"/>
      <c r="G847" s="5"/>
      <c r="H847" s="5"/>
      <c r="I847" s="22"/>
      <c r="J847" s="22"/>
      <c r="K847" s="22"/>
    </row>
    <row r="848" spans="1:11" s="17" customFormat="1">
      <c r="A848" s="5"/>
      <c r="B848" s="5"/>
      <c r="C848" s="5"/>
      <c r="D848" s="5"/>
      <c r="E848" s="5"/>
      <c r="F848" s="5"/>
      <c r="G848" s="5"/>
      <c r="H848" s="5"/>
      <c r="I848" s="22"/>
      <c r="J848" s="22"/>
      <c r="K848" s="22"/>
    </row>
    <row r="849" spans="1:11" s="17" customFormat="1">
      <c r="A849" s="5"/>
      <c r="B849" s="5"/>
      <c r="C849" s="5"/>
      <c r="D849" s="5"/>
      <c r="E849" s="5"/>
      <c r="F849" s="5"/>
      <c r="G849" s="5"/>
      <c r="H849" s="5"/>
      <c r="I849" s="22"/>
      <c r="J849" s="22"/>
      <c r="K849" s="22"/>
    </row>
    <row r="850" spans="1:11" s="17" customFormat="1">
      <c r="A850" s="5"/>
      <c r="B850" s="5"/>
      <c r="C850" s="5"/>
      <c r="D850" s="5"/>
      <c r="E850" s="5"/>
      <c r="F850" s="5"/>
      <c r="G850" s="5"/>
      <c r="H850" s="5"/>
      <c r="I850" s="22"/>
      <c r="J850" s="22"/>
      <c r="K850" s="22"/>
    </row>
    <row r="851" spans="1:11" s="17" customFormat="1">
      <c r="A851" s="5"/>
      <c r="B851" s="5"/>
      <c r="C851" s="5"/>
      <c r="D851" s="5"/>
      <c r="E851" s="5"/>
      <c r="F851" s="5"/>
      <c r="G851" s="5"/>
      <c r="H851" s="5"/>
      <c r="I851" s="22"/>
      <c r="J851" s="22"/>
      <c r="K851" s="22"/>
    </row>
    <row r="852" spans="1:11" s="17" customFormat="1">
      <c r="A852" s="5"/>
      <c r="B852" s="5"/>
      <c r="C852" s="5"/>
      <c r="D852" s="5"/>
      <c r="E852" s="5"/>
      <c r="F852" s="5"/>
      <c r="G852" s="5"/>
      <c r="H852" s="5"/>
      <c r="I852" s="22"/>
      <c r="J852" s="22"/>
      <c r="K852" s="22"/>
    </row>
    <row r="853" spans="1:11" s="17" customFormat="1">
      <c r="A853" s="5"/>
      <c r="B853" s="5"/>
      <c r="C853" s="5"/>
      <c r="D853" s="5"/>
      <c r="E853" s="5"/>
      <c r="F853" s="5"/>
      <c r="G853" s="5"/>
      <c r="H853" s="5"/>
      <c r="I853" s="22"/>
      <c r="J853" s="22"/>
      <c r="K853" s="22"/>
    </row>
    <row r="854" spans="1:11" s="17" customFormat="1">
      <c r="A854" s="5"/>
      <c r="B854" s="5"/>
      <c r="C854" s="5"/>
      <c r="D854" s="5"/>
      <c r="E854" s="5"/>
      <c r="F854" s="5"/>
      <c r="G854" s="5"/>
      <c r="H854" s="5"/>
      <c r="I854" s="22"/>
      <c r="J854" s="22"/>
      <c r="K854" s="22"/>
    </row>
    <row r="855" spans="1:11" s="17" customFormat="1">
      <c r="A855" s="5"/>
      <c r="B855" s="5"/>
      <c r="C855" s="5"/>
      <c r="D855" s="5"/>
      <c r="E855" s="5"/>
      <c r="F855" s="5"/>
      <c r="G855" s="5"/>
      <c r="H855" s="5"/>
      <c r="I855" s="22"/>
      <c r="J855" s="22"/>
      <c r="K855" s="22"/>
    </row>
    <row r="856" spans="1:11" s="17" customFormat="1">
      <c r="A856" s="5"/>
      <c r="B856" s="5"/>
      <c r="C856" s="5"/>
      <c r="D856" s="5"/>
      <c r="E856" s="5"/>
      <c r="F856" s="5"/>
      <c r="G856" s="5"/>
      <c r="H856" s="5"/>
      <c r="I856" s="22"/>
      <c r="J856" s="22"/>
      <c r="K856" s="22"/>
    </row>
    <row r="857" spans="1:11" s="17" customFormat="1">
      <c r="A857" s="5"/>
      <c r="B857" s="5"/>
      <c r="C857" s="5"/>
      <c r="D857" s="5"/>
      <c r="E857" s="5"/>
      <c r="F857" s="5"/>
      <c r="G857" s="5"/>
      <c r="H857" s="5"/>
      <c r="I857" s="22"/>
      <c r="J857" s="22"/>
      <c r="K857" s="22"/>
    </row>
    <row r="858" spans="1:11" s="17" customFormat="1">
      <c r="A858" s="5"/>
      <c r="B858" s="5"/>
      <c r="C858" s="5"/>
      <c r="D858" s="5"/>
      <c r="E858" s="5"/>
      <c r="F858" s="5"/>
      <c r="G858" s="5"/>
      <c r="H858" s="5"/>
      <c r="I858" s="22"/>
      <c r="J858" s="22"/>
      <c r="K858" s="22"/>
    </row>
    <row r="859" spans="1:11" s="17" customFormat="1">
      <c r="A859" s="5"/>
      <c r="B859" s="5"/>
      <c r="C859" s="5"/>
      <c r="D859" s="5"/>
      <c r="E859" s="5"/>
      <c r="F859" s="5"/>
      <c r="G859" s="5"/>
      <c r="H859" s="5"/>
      <c r="I859" s="22"/>
      <c r="J859" s="22"/>
      <c r="K859" s="22"/>
    </row>
    <row r="860" spans="1:11" s="17" customFormat="1">
      <c r="A860" s="5"/>
      <c r="B860" s="5"/>
      <c r="C860" s="5"/>
      <c r="D860" s="5"/>
      <c r="E860" s="5"/>
      <c r="F860" s="5"/>
      <c r="G860" s="5"/>
      <c r="H860" s="5"/>
      <c r="I860" s="22"/>
      <c r="J860" s="22"/>
      <c r="K860" s="22"/>
    </row>
    <row r="861" spans="1:11" s="17" customFormat="1">
      <c r="A861" s="5"/>
      <c r="B861" s="5"/>
      <c r="C861" s="5"/>
      <c r="D861" s="5"/>
      <c r="E861" s="5"/>
      <c r="F861" s="5"/>
      <c r="G861" s="5"/>
      <c r="H861" s="5"/>
      <c r="I861" s="22"/>
      <c r="J861" s="22"/>
      <c r="K861" s="22"/>
    </row>
    <row r="862" spans="1:11" s="17" customFormat="1">
      <c r="A862" s="5"/>
      <c r="B862" s="5"/>
      <c r="C862" s="5"/>
      <c r="D862" s="5"/>
      <c r="E862" s="5"/>
      <c r="F862" s="5"/>
      <c r="G862" s="5"/>
      <c r="H862" s="5"/>
      <c r="I862" s="22"/>
      <c r="J862" s="22"/>
      <c r="K862" s="22"/>
    </row>
    <row r="863" spans="1:11" s="17" customFormat="1">
      <c r="A863" s="5"/>
      <c r="B863" s="5"/>
      <c r="C863" s="5"/>
      <c r="D863" s="5"/>
      <c r="E863" s="5"/>
      <c r="F863" s="5"/>
      <c r="G863" s="5"/>
      <c r="H863" s="5"/>
      <c r="I863" s="22"/>
      <c r="J863" s="22"/>
      <c r="K863" s="22"/>
    </row>
    <row r="864" spans="1:11" s="17" customFormat="1">
      <c r="A864" s="5"/>
      <c r="B864" s="5"/>
      <c r="C864" s="5"/>
      <c r="D864" s="5"/>
      <c r="E864" s="5"/>
      <c r="F864" s="5"/>
      <c r="G864" s="5"/>
      <c r="H864" s="5"/>
      <c r="I864" s="22"/>
      <c r="J864" s="22"/>
      <c r="K864" s="22"/>
    </row>
    <row r="865" spans="1:11" s="17" customFormat="1">
      <c r="A865" s="5"/>
      <c r="B865" s="5"/>
      <c r="C865" s="5"/>
      <c r="D865" s="5"/>
      <c r="E865" s="5"/>
      <c r="F865" s="5"/>
      <c r="G865" s="5"/>
      <c r="H865" s="5"/>
      <c r="I865" s="22"/>
      <c r="J865" s="22"/>
      <c r="K865" s="22"/>
    </row>
    <row r="866" spans="1:11" s="17" customFormat="1">
      <c r="A866" s="5"/>
      <c r="B866" s="5"/>
      <c r="C866" s="5"/>
      <c r="D866" s="5"/>
      <c r="E866" s="5"/>
      <c r="F866" s="5"/>
      <c r="G866" s="5"/>
      <c r="H866" s="5"/>
      <c r="I866" s="22"/>
      <c r="J866" s="22"/>
      <c r="K866" s="22"/>
    </row>
    <row r="867" spans="1:11" s="17" customFormat="1">
      <c r="A867" s="5"/>
      <c r="B867" s="5"/>
      <c r="C867" s="5"/>
      <c r="D867" s="5"/>
      <c r="E867" s="5"/>
      <c r="F867" s="5"/>
      <c r="G867" s="5"/>
      <c r="H867" s="5"/>
      <c r="I867" s="22"/>
      <c r="J867" s="22"/>
      <c r="K867" s="22"/>
    </row>
    <row r="868" spans="1:11" s="17" customFormat="1">
      <c r="A868" s="5"/>
      <c r="B868" s="5"/>
      <c r="C868" s="5"/>
      <c r="D868" s="5"/>
      <c r="E868" s="5"/>
      <c r="F868" s="5"/>
      <c r="G868" s="5"/>
      <c r="H868" s="5"/>
      <c r="I868" s="22"/>
      <c r="J868" s="22"/>
      <c r="K868" s="22"/>
    </row>
    <row r="869" spans="1:11" s="17" customFormat="1">
      <c r="A869" s="5"/>
      <c r="B869" s="5"/>
      <c r="C869" s="5"/>
      <c r="D869" s="5"/>
      <c r="E869" s="5"/>
      <c r="F869" s="5"/>
      <c r="G869" s="5"/>
      <c r="H869" s="5"/>
      <c r="I869" s="22"/>
      <c r="J869" s="22"/>
      <c r="K869" s="22"/>
    </row>
    <row r="870" spans="1:11" s="17" customFormat="1">
      <c r="A870" s="5"/>
      <c r="B870" s="5"/>
      <c r="C870" s="5"/>
      <c r="D870" s="5"/>
      <c r="E870" s="5"/>
      <c r="F870" s="5"/>
      <c r="G870" s="5"/>
      <c r="H870" s="5"/>
      <c r="I870" s="22"/>
      <c r="J870" s="22"/>
      <c r="K870" s="22"/>
    </row>
    <row r="871" spans="1:11" s="17" customFormat="1">
      <c r="A871" s="5"/>
      <c r="B871" s="5"/>
      <c r="C871" s="5"/>
      <c r="D871" s="5"/>
      <c r="E871" s="5"/>
      <c r="F871" s="5"/>
      <c r="G871" s="5"/>
      <c r="H871" s="5"/>
      <c r="I871" s="22"/>
      <c r="J871" s="22"/>
      <c r="K871" s="22"/>
    </row>
    <row r="872" spans="1:11" s="17" customFormat="1">
      <c r="A872" s="5"/>
      <c r="B872" s="5"/>
      <c r="C872" s="5"/>
      <c r="D872" s="5"/>
      <c r="E872" s="5"/>
      <c r="F872" s="5"/>
      <c r="G872" s="5"/>
      <c r="H872" s="5"/>
      <c r="I872" s="22"/>
      <c r="J872" s="22"/>
      <c r="K872" s="22"/>
    </row>
    <row r="873" spans="1:11" s="17" customFormat="1">
      <c r="A873" s="5"/>
      <c r="B873" s="5"/>
      <c r="C873" s="5"/>
      <c r="D873" s="5"/>
      <c r="E873" s="5"/>
      <c r="F873" s="5"/>
      <c r="G873" s="5"/>
      <c r="H873" s="5"/>
      <c r="I873" s="22"/>
      <c r="J873" s="22"/>
      <c r="K873" s="22"/>
    </row>
    <row r="874" spans="1:11" s="17" customFormat="1">
      <c r="A874" s="5"/>
      <c r="B874" s="5"/>
      <c r="C874" s="5"/>
      <c r="D874" s="5"/>
      <c r="E874" s="5"/>
      <c r="F874" s="5"/>
      <c r="G874" s="5"/>
      <c r="H874" s="5"/>
      <c r="I874" s="22"/>
      <c r="J874" s="22"/>
      <c r="K874" s="22"/>
    </row>
    <row r="875" spans="1:11" s="17" customFormat="1">
      <c r="A875" s="5"/>
      <c r="B875" s="5"/>
      <c r="C875" s="5"/>
      <c r="D875" s="5"/>
      <c r="E875" s="5"/>
      <c r="F875" s="5"/>
      <c r="G875" s="5"/>
      <c r="H875" s="5"/>
      <c r="I875" s="22"/>
      <c r="J875" s="22"/>
      <c r="K875" s="22"/>
    </row>
    <row r="876" spans="1:11" s="17" customFormat="1">
      <c r="A876" s="5"/>
      <c r="B876" s="5"/>
      <c r="C876" s="5"/>
      <c r="D876" s="5"/>
      <c r="E876" s="5"/>
      <c r="F876" s="5"/>
      <c r="G876" s="5"/>
      <c r="H876" s="5"/>
      <c r="I876" s="22"/>
      <c r="J876" s="22"/>
      <c r="K876" s="22"/>
    </row>
    <row r="877" spans="1:11" s="17" customFormat="1">
      <c r="A877" s="5"/>
      <c r="B877" s="5"/>
      <c r="C877" s="5"/>
      <c r="D877" s="5"/>
      <c r="E877" s="5"/>
      <c r="F877" s="5"/>
      <c r="G877" s="5"/>
      <c r="H877" s="5"/>
      <c r="I877" s="22"/>
      <c r="J877" s="22"/>
      <c r="K877" s="22"/>
    </row>
    <row r="878" spans="1:11" s="17" customFormat="1">
      <c r="A878" s="5"/>
      <c r="B878" s="5"/>
      <c r="C878" s="5"/>
      <c r="D878" s="5"/>
      <c r="E878" s="5"/>
      <c r="F878" s="5"/>
      <c r="G878" s="5"/>
      <c r="H878" s="5"/>
      <c r="I878" s="22"/>
      <c r="J878" s="22"/>
      <c r="K878" s="22"/>
    </row>
    <row r="879" spans="1:11" s="17" customFormat="1">
      <c r="A879" s="5"/>
      <c r="B879" s="5"/>
      <c r="C879" s="5"/>
      <c r="D879" s="5"/>
      <c r="E879" s="5"/>
      <c r="F879" s="5"/>
      <c r="G879" s="5"/>
      <c r="H879" s="5"/>
      <c r="I879" s="22"/>
      <c r="J879" s="22"/>
      <c r="K879" s="22"/>
    </row>
    <row r="880" spans="1:11" s="17" customFormat="1">
      <c r="A880" s="5"/>
      <c r="B880" s="5"/>
      <c r="C880" s="5"/>
      <c r="D880" s="5"/>
      <c r="E880" s="5"/>
      <c r="F880" s="5"/>
      <c r="G880" s="5"/>
      <c r="H880" s="5"/>
      <c r="I880" s="22"/>
      <c r="J880" s="22"/>
      <c r="K880" s="22"/>
    </row>
    <row r="881" spans="1:11" s="17" customFormat="1">
      <c r="A881" s="5"/>
      <c r="B881" s="5"/>
      <c r="C881" s="5"/>
      <c r="D881" s="5"/>
      <c r="E881" s="5"/>
      <c r="F881" s="5"/>
      <c r="G881" s="5"/>
      <c r="H881" s="5"/>
      <c r="I881" s="22"/>
      <c r="J881" s="22"/>
      <c r="K881" s="22"/>
    </row>
    <row r="882" spans="1:11" s="17" customFormat="1">
      <c r="A882" s="5"/>
      <c r="B882" s="5"/>
      <c r="C882" s="5"/>
      <c r="D882" s="5"/>
      <c r="E882" s="5"/>
      <c r="F882" s="5"/>
      <c r="G882" s="5"/>
      <c r="H882" s="5"/>
      <c r="I882" s="22"/>
      <c r="J882" s="22"/>
      <c r="K882" s="22"/>
    </row>
    <row r="883" spans="1:11" s="17" customFormat="1">
      <c r="A883" s="5"/>
      <c r="B883" s="5"/>
      <c r="C883" s="5"/>
      <c r="D883" s="5"/>
      <c r="E883" s="5"/>
      <c r="F883" s="5"/>
      <c r="G883" s="5"/>
      <c r="H883" s="5"/>
      <c r="I883" s="22"/>
      <c r="J883" s="22"/>
      <c r="K883" s="22"/>
    </row>
    <row r="884" spans="1:11" s="17" customFormat="1">
      <c r="A884" s="5"/>
      <c r="B884" s="5"/>
      <c r="C884" s="5"/>
      <c r="D884" s="5"/>
      <c r="E884" s="5"/>
      <c r="F884" s="5"/>
      <c r="G884" s="5"/>
      <c r="H884" s="5"/>
      <c r="I884" s="22"/>
      <c r="J884" s="22"/>
      <c r="K884" s="22"/>
    </row>
    <row r="885" spans="1:11" s="17" customFormat="1">
      <c r="A885" s="5"/>
      <c r="B885" s="5"/>
      <c r="C885" s="5"/>
      <c r="D885" s="5"/>
      <c r="E885" s="5"/>
      <c r="F885" s="5"/>
      <c r="G885" s="5"/>
      <c r="H885" s="5"/>
      <c r="I885" s="22"/>
      <c r="J885" s="22"/>
      <c r="K885" s="22"/>
    </row>
    <row r="886" spans="1:11" s="17" customFormat="1">
      <c r="A886" s="5"/>
      <c r="B886" s="5"/>
      <c r="C886" s="5"/>
      <c r="D886" s="5"/>
      <c r="E886" s="5"/>
      <c r="F886" s="5"/>
      <c r="G886" s="5"/>
      <c r="H886" s="5"/>
      <c r="I886" s="22"/>
      <c r="J886" s="22"/>
      <c r="K886" s="22"/>
    </row>
    <row r="887" spans="1:11" s="17" customFormat="1">
      <c r="A887" s="5"/>
      <c r="B887" s="5"/>
      <c r="C887" s="5"/>
      <c r="D887" s="5"/>
      <c r="E887" s="5"/>
      <c r="F887" s="5"/>
      <c r="G887" s="5"/>
      <c r="H887" s="5"/>
      <c r="I887" s="22"/>
      <c r="J887" s="22"/>
      <c r="K887" s="22"/>
    </row>
    <row r="888" spans="1:11" s="17" customFormat="1">
      <c r="A888" s="5"/>
      <c r="B888" s="5"/>
      <c r="C888" s="5"/>
      <c r="D888" s="5"/>
      <c r="E888" s="5"/>
      <c r="F888" s="5"/>
      <c r="G888" s="5"/>
      <c r="H888" s="5"/>
      <c r="I888" s="22"/>
      <c r="J888" s="22"/>
      <c r="K888" s="22"/>
    </row>
    <row r="889" spans="1:11" s="17" customFormat="1">
      <c r="A889" s="5"/>
      <c r="B889" s="5"/>
      <c r="C889" s="5"/>
      <c r="D889" s="5"/>
      <c r="E889" s="5"/>
      <c r="F889" s="5"/>
      <c r="G889" s="5"/>
      <c r="H889" s="5"/>
      <c r="I889" s="22"/>
      <c r="J889" s="22"/>
      <c r="K889" s="22"/>
    </row>
    <row r="890" spans="1:11" s="17" customFormat="1">
      <c r="A890" s="5"/>
      <c r="B890" s="5"/>
      <c r="C890" s="5"/>
      <c r="D890" s="5"/>
      <c r="E890" s="5"/>
      <c r="F890" s="5"/>
      <c r="G890" s="5"/>
      <c r="H890" s="5"/>
      <c r="I890" s="22"/>
      <c r="J890" s="22"/>
      <c r="K890" s="22"/>
    </row>
    <row r="891" spans="1:11" s="17" customFormat="1">
      <c r="A891" s="5"/>
      <c r="B891" s="5"/>
      <c r="C891" s="5"/>
      <c r="D891" s="5"/>
      <c r="E891" s="5"/>
      <c r="F891" s="5"/>
      <c r="G891" s="5"/>
      <c r="H891" s="5"/>
      <c r="I891" s="22"/>
      <c r="J891" s="22"/>
      <c r="K891" s="22"/>
    </row>
    <row r="892" spans="1:11" s="17" customFormat="1">
      <c r="A892" s="5"/>
      <c r="B892" s="5"/>
      <c r="C892" s="5"/>
      <c r="D892" s="5"/>
      <c r="E892" s="5"/>
      <c r="F892" s="5"/>
      <c r="G892" s="5"/>
      <c r="H892" s="5"/>
      <c r="I892" s="22"/>
      <c r="J892" s="22"/>
      <c r="K892" s="22"/>
    </row>
    <row r="893" spans="1:11" s="17" customFormat="1">
      <c r="A893" s="5"/>
      <c r="B893" s="5"/>
      <c r="C893" s="5"/>
      <c r="D893" s="5"/>
      <c r="E893" s="5"/>
      <c r="F893" s="5"/>
      <c r="G893" s="5"/>
      <c r="H893" s="5"/>
      <c r="I893" s="22"/>
      <c r="J893" s="22"/>
      <c r="K893" s="22"/>
    </row>
    <row r="894" spans="1:11" s="17" customFormat="1">
      <c r="A894" s="5"/>
      <c r="B894" s="5"/>
      <c r="C894" s="5"/>
      <c r="D894" s="5"/>
      <c r="E894" s="5"/>
      <c r="F894" s="5"/>
      <c r="G894" s="5"/>
      <c r="H894" s="5"/>
      <c r="I894" s="22"/>
      <c r="J894" s="22"/>
      <c r="K894" s="22"/>
    </row>
    <row r="895" spans="1:11" s="17" customFormat="1">
      <c r="A895" s="5"/>
      <c r="B895" s="5"/>
      <c r="C895" s="5"/>
      <c r="D895" s="5"/>
      <c r="E895" s="5"/>
      <c r="F895" s="5"/>
      <c r="G895" s="5"/>
      <c r="H895" s="5"/>
      <c r="I895" s="22"/>
      <c r="J895" s="22"/>
      <c r="K895" s="22"/>
    </row>
    <row r="896" spans="1:11" s="17" customFormat="1">
      <c r="A896" s="5"/>
      <c r="B896" s="5"/>
      <c r="C896" s="5"/>
      <c r="D896" s="5"/>
      <c r="E896" s="5"/>
      <c r="F896" s="5"/>
      <c r="G896" s="5"/>
      <c r="H896" s="5"/>
      <c r="I896" s="22"/>
      <c r="J896" s="22"/>
      <c r="K896" s="22"/>
    </row>
    <row r="897" spans="1:11" s="17" customFormat="1">
      <c r="A897" s="5"/>
      <c r="B897" s="5"/>
      <c r="C897" s="5"/>
      <c r="D897" s="5"/>
      <c r="E897" s="5"/>
      <c r="F897" s="5"/>
      <c r="G897" s="5"/>
      <c r="H897" s="5"/>
      <c r="I897" s="22"/>
      <c r="J897" s="22"/>
      <c r="K897" s="22"/>
    </row>
    <row r="898" spans="1:11" s="17" customFormat="1">
      <c r="A898" s="5"/>
      <c r="B898" s="5"/>
      <c r="C898" s="5"/>
      <c r="D898" s="5"/>
      <c r="E898" s="5"/>
      <c r="F898" s="5"/>
      <c r="G898" s="5"/>
      <c r="H898" s="5"/>
      <c r="I898" s="22"/>
      <c r="J898" s="22"/>
      <c r="K898" s="22"/>
    </row>
    <row r="899" spans="1:11" s="17" customFormat="1">
      <c r="A899" s="5"/>
      <c r="B899" s="5"/>
      <c r="C899" s="5"/>
      <c r="D899" s="5"/>
      <c r="E899" s="5"/>
      <c r="F899" s="5"/>
      <c r="G899" s="5"/>
      <c r="H899" s="5"/>
      <c r="I899" s="22"/>
      <c r="J899" s="22"/>
      <c r="K899" s="22"/>
    </row>
    <row r="900" spans="1:11" s="17" customFormat="1">
      <c r="A900" s="5"/>
      <c r="B900" s="5"/>
      <c r="C900" s="5"/>
      <c r="D900" s="5"/>
      <c r="E900" s="5"/>
      <c r="F900" s="5"/>
      <c r="G900" s="5"/>
      <c r="H900" s="5"/>
      <c r="I900" s="22"/>
      <c r="J900" s="22"/>
      <c r="K900" s="22"/>
    </row>
    <row r="901" spans="1:11" s="17" customFormat="1">
      <c r="A901" s="5"/>
      <c r="B901" s="5"/>
      <c r="C901" s="5"/>
      <c r="D901" s="5"/>
      <c r="E901" s="5"/>
      <c r="F901" s="5"/>
      <c r="G901" s="5"/>
      <c r="H901" s="5"/>
      <c r="I901" s="22"/>
      <c r="J901" s="22"/>
      <c r="K901" s="22"/>
    </row>
    <row r="902" spans="1:11" s="17" customFormat="1">
      <c r="A902" s="5"/>
      <c r="B902" s="5"/>
      <c r="C902" s="5"/>
      <c r="D902" s="5"/>
      <c r="E902" s="5"/>
      <c r="F902" s="5"/>
      <c r="G902" s="5"/>
      <c r="H902" s="5"/>
      <c r="I902" s="22"/>
      <c r="J902" s="22"/>
      <c r="K902" s="22"/>
    </row>
    <row r="903" spans="1:11" s="17" customFormat="1">
      <c r="A903" s="5"/>
      <c r="B903" s="5"/>
      <c r="C903" s="5"/>
      <c r="D903" s="5"/>
      <c r="E903" s="5"/>
      <c r="F903" s="5"/>
      <c r="G903" s="5"/>
      <c r="H903" s="5"/>
      <c r="I903" s="22"/>
      <c r="J903" s="22"/>
      <c r="K903" s="22"/>
    </row>
    <row r="904" spans="1:11" s="17" customFormat="1">
      <c r="A904" s="5"/>
      <c r="B904" s="5"/>
      <c r="C904" s="5"/>
      <c r="D904" s="5"/>
      <c r="E904" s="5"/>
      <c r="F904" s="5"/>
      <c r="G904" s="5"/>
      <c r="H904" s="5"/>
      <c r="I904" s="22"/>
      <c r="J904" s="22"/>
      <c r="K904" s="22"/>
    </row>
    <row r="905" spans="1:11" s="17" customFormat="1">
      <c r="A905" s="5"/>
      <c r="B905" s="5"/>
      <c r="C905" s="5"/>
      <c r="D905" s="5"/>
      <c r="E905" s="5"/>
      <c r="F905" s="5"/>
      <c r="G905" s="5"/>
      <c r="H905" s="5"/>
      <c r="I905" s="22"/>
      <c r="J905" s="22"/>
      <c r="K905" s="22"/>
    </row>
    <row r="906" spans="1:11" s="17" customFormat="1">
      <c r="A906" s="5"/>
      <c r="B906" s="5"/>
      <c r="C906" s="5"/>
      <c r="D906" s="5"/>
      <c r="E906" s="5"/>
      <c r="F906" s="5"/>
      <c r="G906" s="5"/>
      <c r="H906" s="5"/>
      <c r="I906" s="22"/>
      <c r="J906" s="22"/>
      <c r="K906" s="22"/>
    </row>
    <row r="907" spans="1:11" s="17" customFormat="1">
      <c r="A907" s="5"/>
      <c r="B907" s="5"/>
      <c r="C907" s="5"/>
      <c r="D907" s="5"/>
      <c r="E907" s="5"/>
      <c r="F907" s="5"/>
      <c r="G907" s="5"/>
      <c r="H907" s="5"/>
      <c r="I907" s="22"/>
      <c r="J907" s="22"/>
      <c r="K907" s="22"/>
    </row>
    <row r="908" spans="1:11" s="17" customFormat="1">
      <c r="A908" s="5"/>
      <c r="B908" s="5"/>
      <c r="C908" s="5"/>
      <c r="D908" s="5"/>
      <c r="E908" s="5"/>
      <c r="F908" s="5"/>
      <c r="G908" s="5"/>
      <c r="H908" s="5"/>
      <c r="I908" s="22"/>
      <c r="J908" s="22"/>
      <c r="K908" s="22"/>
    </row>
    <row r="909" spans="1:11" s="17" customFormat="1">
      <c r="A909" s="5"/>
      <c r="B909" s="5"/>
      <c r="C909" s="5"/>
      <c r="D909" s="5"/>
      <c r="E909" s="5"/>
      <c r="F909" s="5"/>
      <c r="G909" s="5"/>
      <c r="H909" s="5"/>
      <c r="I909" s="22"/>
      <c r="J909" s="22"/>
      <c r="K909" s="22"/>
    </row>
    <row r="910" spans="1:11" s="17" customFormat="1">
      <c r="A910" s="5"/>
      <c r="B910" s="5"/>
      <c r="C910" s="5"/>
      <c r="D910" s="5"/>
      <c r="E910" s="5"/>
      <c r="F910" s="5"/>
      <c r="G910" s="5"/>
      <c r="H910" s="5"/>
      <c r="I910" s="22"/>
      <c r="J910" s="22"/>
      <c r="K910" s="22"/>
    </row>
    <row r="911" spans="1:11" s="17" customFormat="1">
      <c r="A911" s="5"/>
      <c r="B911" s="5"/>
      <c r="C911" s="5"/>
      <c r="D911" s="5"/>
      <c r="E911" s="5"/>
      <c r="F911" s="5"/>
      <c r="G911" s="5"/>
      <c r="H911" s="5"/>
      <c r="I911" s="22"/>
      <c r="J911" s="22"/>
      <c r="K911" s="22"/>
    </row>
    <row r="912" spans="1:11" s="17" customFormat="1">
      <c r="A912" s="5"/>
      <c r="B912" s="5"/>
      <c r="C912" s="5"/>
      <c r="D912" s="5"/>
      <c r="E912" s="5"/>
      <c r="F912" s="5"/>
      <c r="G912" s="5"/>
      <c r="H912" s="5"/>
      <c r="I912" s="22"/>
      <c r="J912" s="22"/>
      <c r="K912" s="22"/>
    </row>
    <row r="913" spans="1:11" s="17" customFormat="1">
      <c r="A913" s="5"/>
      <c r="B913" s="5"/>
      <c r="C913" s="5"/>
      <c r="D913" s="5"/>
      <c r="E913" s="5"/>
      <c r="F913" s="5"/>
      <c r="G913" s="5"/>
      <c r="H913" s="5"/>
      <c r="I913" s="22"/>
      <c r="J913" s="22"/>
      <c r="K913" s="22"/>
    </row>
    <row r="914" spans="1:11" s="17" customFormat="1">
      <c r="A914" s="5"/>
      <c r="B914" s="5"/>
      <c r="C914" s="5"/>
      <c r="D914" s="5"/>
      <c r="E914" s="5"/>
      <c r="F914" s="5"/>
      <c r="G914" s="5"/>
      <c r="H914" s="5"/>
      <c r="I914" s="22"/>
      <c r="J914" s="22"/>
      <c r="K914" s="22"/>
    </row>
    <row r="915" spans="1:11" s="17" customFormat="1">
      <c r="A915" s="5"/>
      <c r="B915" s="5"/>
      <c r="C915" s="5"/>
      <c r="D915" s="5"/>
      <c r="E915" s="5"/>
      <c r="F915" s="5"/>
      <c r="G915" s="5"/>
      <c r="H915" s="5"/>
      <c r="I915" s="22"/>
      <c r="J915" s="22"/>
      <c r="K915" s="22"/>
    </row>
    <row r="916" spans="1:11" s="17" customFormat="1">
      <c r="A916" s="5"/>
      <c r="B916" s="5"/>
      <c r="C916" s="5"/>
      <c r="D916" s="5"/>
      <c r="E916" s="5"/>
      <c r="F916" s="5"/>
      <c r="G916" s="5"/>
      <c r="H916" s="5"/>
      <c r="I916" s="22"/>
      <c r="J916" s="22"/>
      <c r="K916" s="22"/>
    </row>
    <row r="917" spans="1:11" s="17" customFormat="1">
      <c r="A917" s="5"/>
      <c r="B917" s="5"/>
      <c r="C917" s="5"/>
      <c r="D917" s="5"/>
      <c r="E917" s="5"/>
      <c r="F917" s="5"/>
      <c r="G917" s="5"/>
      <c r="H917" s="5"/>
      <c r="I917" s="22"/>
      <c r="J917" s="22"/>
      <c r="K917" s="22"/>
    </row>
    <row r="918" spans="1:11" s="17" customFormat="1">
      <c r="A918" s="5"/>
      <c r="B918" s="5"/>
      <c r="C918" s="5"/>
      <c r="D918" s="5"/>
      <c r="E918" s="5"/>
      <c r="F918" s="5"/>
      <c r="G918" s="5"/>
      <c r="H918" s="5"/>
      <c r="I918" s="22"/>
      <c r="J918" s="22"/>
      <c r="K918" s="22"/>
    </row>
    <row r="919" spans="1:11" s="17" customFormat="1">
      <c r="A919" s="5"/>
      <c r="B919" s="5"/>
      <c r="C919" s="5"/>
      <c r="D919" s="5"/>
      <c r="E919" s="5"/>
      <c r="F919" s="5"/>
      <c r="G919" s="5"/>
      <c r="H919" s="5"/>
      <c r="I919" s="22"/>
      <c r="J919" s="22"/>
      <c r="K919" s="22"/>
    </row>
    <row r="920" spans="1:11" s="17" customFormat="1">
      <c r="A920" s="5"/>
      <c r="B920" s="5"/>
      <c r="C920" s="5"/>
      <c r="D920" s="5"/>
      <c r="E920" s="5"/>
      <c r="F920" s="5"/>
      <c r="G920" s="5"/>
      <c r="H920" s="5"/>
      <c r="I920" s="22"/>
      <c r="J920" s="22"/>
      <c r="K920" s="22"/>
    </row>
    <row r="921" spans="1:11" s="17" customFormat="1">
      <c r="A921" s="5"/>
      <c r="B921" s="5"/>
      <c r="C921" s="5"/>
      <c r="D921" s="5"/>
      <c r="E921" s="5"/>
      <c r="F921" s="5"/>
      <c r="G921" s="5"/>
      <c r="H921" s="5"/>
      <c r="I921" s="22"/>
      <c r="J921" s="22"/>
      <c r="K921" s="22"/>
    </row>
    <row r="922" spans="1:11" s="17" customFormat="1">
      <c r="A922" s="5"/>
      <c r="B922" s="5"/>
      <c r="C922" s="5"/>
      <c r="D922" s="5"/>
      <c r="E922" s="5"/>
      <c r="F922" s="5"/>
      <c r="G922" s="5"/>
      <c r="H922" s="5"/>
      <c r="I922" s="22"/>
      <c r="J922" s="22"/>
      <c r="K922" s="22"/>
    </row>
    <row r="923" spans="1:11" s="17" customFormat="1">
      <c r="A923" s="5"/>
      <c r="B923" s="5"/>
      <c r="C923" s="5"/>
      <c r="D923" s="5"/>
      <c r="E923" s="5"/>
      <c r="F923" s="5"/>
      <c r="G923" s="5"/>
      <c r="H923" s="5"/>
      <c r="I923" s="22"/>
      <c r="J923" s="22"/>
      <c r="K923" s="22"/>
    </row>
    <row r="924" spans="1:11" s="17" customFormat="1">
      <c r="A924" s="5"/>
      <c r="B924" s="5"/>
      <c r="C924" s="5"/>
      <c r="D924" s="5"/>
      <c r="E924" s="5"/>
      <c r="F924" s="5"/>
      <c r="G924" s="5"/>
      <c r="H924" s="5"/>
      <c r="I924" s="22"/>
      <c r="J924" s="22"/>
      <c r="K924" s="22"/>
    </row>
    <row r="925" spans="1:11" s="17" customFormat="1">
      <c r="A925" s="5"/>
      <c r="B925" s="5"/>
      <c r="C925" s="5"/>
      <c r="D925" s="5"/>
      <c r="E925" s="5"/>
      <c r="F925" s="5"/>
      <c r="G925" s="5"/>
      <c r="H925" s="5"/>
      <c r="I925" s="22"/>
      <c r="J925" s="22"/>
      <c r="K925" s="22"/>
    </row>
    <row r="926" spans="1:11" s="17" customFormat="1">
      <c r="A926" s="5"/>
      <c r="B926" s="5"/>
      <c r="C926" s="5"/>
      <c r="D926" s="5"/>
      <c r="E926" s="5"/>
      <c r="F926" s="5"/>
      <c r="G926" s="5"/>
      <c r="H926" s="5"/>
      <c r="I926" s="22"/>
      <c r="J926" s="22"/>
      <c r="K926" s="22"/>
    </row>
    <row r="927" spans="1:11" s="17" customFormat="1">
      <c r="A927" s="5"/>
      <c r="B927" s="5"/>
      <c r="C927" s="5"/>
      <c r="D927" s="5"/>
      <c r="E927" s="5"/>
      <c r="F927" s="5"/>
      <c r="G927" s="5"/>
      <c r="H927" s="5"/>
      <c r="I927" s="22"/>
      <c r="J927" s="22"/>
      <c r="K927" s="22"/>
    </row>
    <row r="928" spans="1:11" s="17" customFormat="1">
      <c r="A928" s="5"/>
      <c r="B928" s="5"/>
      <c r="C928" s="5"/>
      <c r="D928" s="5"/>
      <c r="E928" s="5"/>
      <c r="F928" s="5"/>
      <c r="G928" s="5"/>
      <c r="H928" s="5"/>
      <c r="I928" s="22"/>
      <c r="J928" s="22"/>
      <c r="K928" s="22"/>
    </row>
    <row r="929" spans="1:11" s="17" customFormat="1">
      <c r="A929" s="5"/>
      <c r="B929" s="5"/>
      <c r="C929" s="5"/>
      <c r="D929" s="5"/>
      <c r="E929" s="5"/>
      <c r="F929" s="5"/>
      <c r="G929" s="5"/>
      <c r="H929" s="5"/>
      <c r="I929" s="22"/>
      <c r="J929" s="22"/>
      <c r="K929" s="22"/>
    </row>
    <row r="930" spans="1:11" s="17" customFormat="1">
      <c r="A930" s="5"/>
      <c r="B930" s="5"/>
      <c r="C930" s="5"/>
      <c r="D930" s="5"/>
      <c r="E930" s="5"/>
      <c r="F930" s="5"/>
      <c r="G930" s="5"/>
      <c r="H930" s="5"/>
      <c r="I930" s="22"/>
      <c r="J930" s="22"/>
      <c r="K930" s="22"/>
    </row>
    <row r="931" spans="1:11" s="17" customFormat="1">
      <c r="A931" s="5"/>
      <c r="B931" s="5"/>
      <c r="C931" s="5"/>
      <c r="D931" s="5"/>
      <c r="E931" s="5"/>
      <c r="F931" s="5"/>
      <c r="G931" s="5"/>
      <c r="H931" s="5"/>
      <c r="I931" s="22"/>
      <c r="J931" s="22"/>
      <c r="K931" s="22"/>
    </row>
    <row r="932" spans="1:11" s="17" customFormat="1">
      <c r="A932" s="5"/>
      <c r="B932" s="5"/>
      <c r="C932" s="5"/>
      <c r="D932" s="5"/>
      <c r="E932" s="5"/>
      <c r="F932" s="5"/>
      <c r="G932" s="5"/>
      <c r="H932" s="5"/>
      <c r="I932" s="22"/>
      <c r="J932" s="22"/>
      <c r="K932" s="22"/>
    </row>
    <row r="933" spans="1:11" s="17" customFormat="1">
      <c r="A933" s="5"/>
      <c r="B933" s="5"/>
      <c r="C933" s="5"/>
      <c r="D933" s="5"/>
      <c r="E933" s="5"/>
      <c r="F933" s="5"/>
      <c r="G933" s="5"/>
      <c r="H933" s="5"/>
      <c r="I933" s="22"/>
      <c r="J933" s="22"/>
      <c r="K933" s="22"/>
    </row>
    <row r="934" spans="1:11" s="17" customFormat="1">
      <c r="A934" s="5"/>
      <c r="B934" s="5"/>
      <c r="C934" s="5"/>
      <c r="D934" s="5"/>
      <c r="E934" s="5"/>
      <c r="F934" s="5"/>
      <c r="G934" s="5"/>
      <c r="H934" s="5"/>
      <c r="I934" s="22"/>
      <c r="J934" s="22"/>
      <c r="K934" s="22"/>
    </row>
    <row r="935" spans="1:11" s="17" customFormat="1">
      <c r="A935" s="5"/>
      <c r="B935" s="5"/>
      <c r="C935" s="5"/>
      <c r="D935" s="5"/>
      <c r="E935" s="5"/>
      <c r="F935" s="5"/>
      <c r="G935" s="5"/>
      <c r="H935" s="5"/>
      <c r="I935" s="22"/>
      <c r="J935" s="22"/>
      <c r="K935" s="22"/>
    </row>
    <row r="936" spans="1:11" s="17" customFormat="1">
      <c r="A936" s="5"/>
      <c r="B936" s="5"/>
      <c r="C936" s="5"/>
      <c r="D936" s="5"/>
      <c r="E936" s="5"/>
      <c r="F936" s="5"/>
      <c r="G936" s="5"/>
      <c r="H936" s="5"/>
      <c r="I936" s="22"/>
      <c r="J936" s="22"/>
      <c r="K936" s="22"/>
    </row>
    <row r="937" spans="1:11" s="17" customFormat="1">
      <c r="A937" s="5"/>
      <c r="B937" s="5"/>
      <c r="C937" s="5"/>
      <c r="D937" s="5"/>
      <c r="E937" s="5"/>
      <c r="F937" s="5"/>
      <c r="G937" s="5"/>
      <c r="H937" s="5"/>
      <c r="I937" s="22"/>
      <c r="J937" s="22"/>
      <c r="K937" s="22"/>
    </row>
    <row r="938" spans="1:11" s="17" customFormat="1">
      <c r="A938" s="5"/>
      <c r="B938" s="5"/>
      <c r="C938" s="5"/>
      <c r="D938" s="5"/>
      <c r="E938" s="5"/>
      <c r="F938" s="5"/>
      <c r="G938" s="5"/>
      <c r="H938" s="5"/>
      <c r="I938" s="22"/>
      <c r="J938" s="22"/>
      <c r="K938" s="22"/>
    </row>
    <row r="939" spans="1:11" s="17" customFormat="1">
      <c r="A939" s="5"/>
      <c r="B939" s="5"/>
      <c r="C939" s="5"/>
      <c r="D939" s="5"/>
      <c r="E939" s="5"/>
      <c r="F939" s="5"/>
      <c r="G939" s="5"/>
      <c r="H939" s="5"/>
      <c r="I939" s="22"/>
      <c r="J939" s="22"/>
      <c r="K939" s="22"/>
    </row>
    <row r="940" spans="1:11" s="17" customFormat="1">
      <c r="A940" s="5"/>
      <c r="B940" s="5"/>
      <c r="C940" s="5"/>
      <c r="D940" s="5"/>
      <c r="E940" s="5"/>
      <c r="F940" s="5"/>
      <c r="G940" s="5"/>
      <c r="H940" s="5"/>
      <c r="I940" s="22"/>
      <c r="J940" s="22"/>
      <c r="K940" s="22"/>
    </row>
    <row r="941" spans="1:11" s="17" customFormat="1">
      <c r="A941" s="5"/>
      <c r="B941" s="5"/>
      <c r="C941" s="5"/>
      <c r="D941" s="5"/>
      <c r="E941" s="5"/>
      <c r="F941" s="5"/>
      <c r="G941" s="5"/>
      <c r="H941" s="5"/>
      <c r="I941" s="22"/>
      <c r="J941" s="22"/>
      <c r="K941" s="22"/>
    </row>
    <row r="942" spans="1:11" s="17" customFormat="1">
      <c r="A942" s="5"/>
      <c r="B942" s="5"/>
      <c r="C942" s="5"/>
      <c r="D942" s="5"/>
      <c r="E942" s="5"/>
      <c r="F942" s="5"/>
      <c r="G942" s="5"/>
      <c r="H942" s="5"/>
      <c r="I942" s="22"/>
      <c r="J942" s="22"/>
      <c r="K942" s="22"/>
    </row>
    <row r="943" spans="1:11" s="17" customFormat="1">
      <c r="A943" s="5"/>
      <c r="B943" s="5"/>
      <c r="C943" s="5"/>
      <c r="D943" s="5"/>
      <c r="E943" s="5"/>
      <c r="F943" s="5"/>
      <c r="G943" s="5"/>
      <c r="H943" s="5"/>
      <c r="I943" s="22"/>
      <c r="J943" s="22"/>
      <c r="K943" s="22"/>
    </row>
    <row r="944" spans="1:11" s="17" customFormat="1">
      <c r="A944" s="5"/>
      <c r="B944" s="5"/>
      <c r="C944" s="5"/>
      <c r="D944" s="5"/>
      <c r="E944" s="5"/>
      <c r="F944" s="5"/>
      <c r="G944" s="5"/>
      <c r="H944" s="5"/>
      <c r="I944" s="22"/>
      <c r="J944" s="22"/>
      <c r="K944" s="22"/>
    </row>
    <row r="945" spans="1:11" s="17" customFormat="1">
      <c r="A945" s="5"/>
      <c r="B945" s="5"/>
      <c r="C945" s="5"/>
      <c r="D945" s="5"/>
      <c r="E945" s="5"/>
      <c r="F945" s="5"/>
      <c r="G945" s="5"/>
      <c r="H945" s="5"/>
      <c r="I945" s="22"/>
      <c r="J945" s="22"/>
      <c r="K945" s="22"/>
    </row>
    <row r="946" spans="1:11" s="17" customFormat="1">
      <c r="A946" s="5"/>
      <c r="B946" s="5"/>
      <c r="C946" s="5"/>
      <c r="D946" s="5"/>
      <c r="E946" s="5"/>
      <c r="F946" s="5"/>
      <c r="G946" s="5"/>
      <c r="H946" s="5"/>
      <c r="I946" s="22"/>
      <c r="J946" s="22"/>
      <c r="K946" s="22"/>
    </row>
    <row r="947" spans="1:11" s="17" customFormat="1">
      <c r="A947" s="5"/>
      <c r="B947" s="5"/>
      <c r="C947" s="5"/>
      <c r="D947" s="5"/>
      <c r="E947" s="5"/>
      <c r="F947" s="5"/>
      <c r="G947" s="5"/>
      <c r="H947" s="5"/>
      <c r="I947" s="22"/>
      <c r="J947" s="22"/>
      <c r="K947" s="22"/>
    </row>
    <row r="948" spans="1:11" s="17" customFormat="1">
      <c r="A948" s="5"/>
      <c r="B948" s="5"/>
      <c r="C948" s="5"/>
      <c r="D948" s="5"/>
      <c r="E948" s="5"/>
      <c r="F948" s="5"/>
      <c r="G948" s="5"/>
      <c r="H948" s="5"/>
      <c r="I948" s="22"/>
      <c r="J948" s="22"/>
      <c r="K948" s="22"/>
    </row>
    <row r="949" spans="1:11" s="17" customFormat="1">
      <c r="A949" s="5"/>
      <c r="B949" s="5"/>
      <c r="C949" s="5"/>
      <c r="D949" s="5"/>
      <c r="E949" s="5"/>
      <c r="F949" s="5"/>
      <c r="G949" s="5"/>
      <c r="H949" s="5"/>
      <c r="I949" s="22"/>
      <c r="J949" s="22"/>
      <c r="K949" s="22"/>
    </row>
    <row r="950" spans="1:11" s="17" customFormat="1">
      <c r="A950" s="5"/>
      <c r="B950" s="5"/>
      <c r="C950" s="5"/>
      <c r="D950" s="5"/>
      <c r="E950" s="5"/>
      <c r="F950" s="5"/>
      <c r="G950" s="5"/>
      <c r="H950" s="5"/>
      <c r="I950" s="22"/>
      <c r="J950" s="22"/>
      <c r="K950" s="22"/>
    </row>
    <row r="951" spans="1:11" s="17" customFormat="1">
      <c r="A951" s="5"/>
      <c r="B951" s="5"/>
      <c r="C951" s="5"/>
      <c r="D951" s="5"/>
      <c r="E951" s="5"/>
      <c r="F951" s="5"/>
      <c r="G951" s="5"/>
      <c r="H951" s="5"/>
      <c r="I951" s="22"/>
      <c r="J951" s="22"/>
      <c r="K951" s="22"/>
    </row>
    <row r="952" spans="1:11" s="17" customFormat="1">
      <c r="A952" s="5"/>
      <c r="B952" s="5"/>
      <c r="C952" s="5"/>
      <c r="D952" s="5"/>
      <c r="E952" s="5"/>
      <c r="F952" s="5"/>
      <c r="G952" s="5"/>
      <c r="H952" s="5"/>
      <c r="I952" s="22"/>
      <c r="J952" s="22"/>
      <c r="K952" s="22"/>
    </row>
    <row r="953" spans="1:11" s="17" customFormat="1">
      <c r="A953" s="5"/>
      <c r="B953" s="5"/>
      <c r="C953" s="5"/>
      <c r="D953" s="5"/>
      <c r="E953" s="5"/>
      <c r="F953" s="5"/>
      <c r="G953" s="5"/>
      <c r="H953" s="5"/>
      <c r="I953" s="22"/>
      <c r="J953" s="22"/>
      <c r="K953" s="22"/>
    </row>
    <row r="954" spans="1:11" s="17" customFormat="1">
      <c r="A954" s="5"/>
      <c r="B954" s="5"/>
      <c r="C954" s="5"/>
      <c r="D954" s="5"/>
      <c r="E954" s="5"/>
      <c r="F954" s="5"/>
      <c r="G954" s="5"/>
      <c r="H954" s="5"/>
      <c r="I954" s="22"/>
      <c r="J954" s="22"/>
      <c r="K954" s="22"/>
    </row>
    <row r="955" spans="1:11" s="17" customFormat="1">
      <c r="A955" s="5"/>
      <c r="B955" s="5"/>
      <c r="C955" s="5"/>
      <c r="D955" s="5"/>
      <c r="E955" s="5"/>
      <c r="F955" s="5"/>
      <c r="G955" s="5"/>
      <c r="H955" s="5"/>
      <c r="I955" s="22"/>
      <c r="J955" s="22"/>
      <c r="K955" s="22"/>
    </row>
    <row r="956" spans="1:11" s="17" customFormat="1">
      <c r="A956" s="5"/>
      <c r="B956" s="5"/>
      <c r="C956" s="5"/>
      <c r="D956" s="5"/>
      <c r="E956" s="5"/>
      <c r="F956" s="5"/>
      <c r="G956" s="5"/>
      <c r="H956" s="5"/>
      <c r="I956" s="22"/>
      <c r="J956" s="22"/>
      <c r="K956" s="22"/>
    </row>
    <row r="957" spans="1:11" s="17" customFormat="1">
      <c r="A957" s="5"/>
      <c r="B957" s="5"/>
      <c r="C957" s="5"/>
      <c r="D957" s="5"/>
      <c r="E957" s="5"/>
      <c r="F957" s="5"/>
      <c r="G957" s="5"/>
      <c r="H957" s="5"/>
      <c r="I957" s="22"/>
      <c r="J957" s="22"/>
      <c r="K957" s="22"/>
    </row>
    <row r="958" spans="1:11" s="17" customFormat="1">
      <c r="A958" s="5"/>
      <c r="B958" s="5"/>
      <c r="C958" s="5"/>
      <c r="D958" s="5"/>
      <c r="E958" s="5"/>
      <c r="F958" s="5"/>
      <c r="G958" s="5"/>
      <c r="H958" s="5"/>
      <c r="I958" s="22"/>
      <c r="J958" s="22"/>
      <c r="K958" s="22"/>
    </row>
    <row r="959" spans="1:11" s="17" customFormat="1">
      <c r="A959" s="5"/>
      <c r="B959" s="5"/>
      <c r="C959" s="5"/>
      <c r="D959" s="5"/>
      <c r="E959" s="5"/>
      <c r="F959" s="5"/>
      <c r="G959" s="5"/>
      <c r="H959" s="5"/>
      <c r="I959" s="22"/>
      <c r="J959" s="22"/>
      <c r="K959" s="22"/>
    </row>
    <row r="960" spans="1:11" s="17" customFormat="1">
      <c r="A960" s="5"/>
      <c r="B960" s="5"/>
      <c r="C960" s="5"/>
      <c r="D960" s="5"/>
      <c r="E960" s="5"/>
      <c r="F960" s="5"/>
      <c r="G960" s="5"/>
      <c r="H960" s="5"/>
      <c r="I960" s="22"/>
      <c r="J960" s="22"/>
      <c r="K960" s="22"/>
    </row>
    <row r="961" spans="1:11" s="17" customFormat="1">
      <c r="A961" s="5"/>
      <c r="B961" s="5"/>
      <c r="C961" s="5"/>
      <c r="D961" s="5"/>
      <c r="E961" s="5"/>
      <c r="F961" s="5"/>
      <c r="G961" s="5"/>
      <c r="H961" s="5"/>
      <c r="I961" s="22"/>
      <c r="J961" s="22"/>
      <c r="K961" s="22"/>
    </row>
    <row r="962" spans="1:11" s="17" customFormat="1">
      <c r="A962" s="5"/>
      <c r="B962" s="5"/>
      <c r="C962" s="5"/>
      <c r="D962" s="5"/>
      <c r="E962" s="5"/>
      <c r="F962" s="5"/>
      <c r="G962" s="5"/>
      <c r="H962" s="5"/>
      <c r="I962" s="22"/>
      <c r="J962" s="22"/>
      <c r="K962" s="22"/>
    </row>
    <row r="963" spans="1:11" s="17" customFormat="1">
      <c r="A963" s="5"/>
      <c r="B963" s="5"/>
      <c r="C963" s="5"/>
      <c r="D963" s="5"/>
      <c r="E963" s="5"/>
      <c r="F963" s="5"/>
      <c r="G963" s="5"/>
      <c r="H963" s="5"/>
      <c r="I963" s="22"/>
      <c r="J963" s="22"/>
      <c r="K963" s="22"/>
    </row>
    <row r="964" spans="1:11" s="17" customFormat="1">
      <c r="A964" s="5"/>
      <c r="B964" s="5"/>
      <c r="C964" s="5"/>
      <c r="D964" s="5"/>
      <c r="E964" s="5"/>
      <c r="F964" s="5"/>
      <c r="G964" s="5"/>
      <c r="H964" s="5"/>
      <c r="I964" s="22"/>
      <c r="J964" s="22"/>
      <c r="K964" s="22"/>
    </row>
    <row r="965" spans="1:11" s="17" customFormat="1">
      <c r="A965" s="5"/>
      <c r="B965" s="5"/>
      <c r="C965" s="5"/>
      <c r="D965" s="5"/>
      <c r="E965" s="5"/>
      <c r="F965" s="5"/>
      <c r="G965" s="5"/>
      <c r="H965" s="5"/>
      <c r="I965" s="22"/>
      <c r="J965" s="22"/>
      <c r="K965" s="22"/>
    </row>
    <row r="966" spans="1:11" s="17" customFormat="1">
      <c r="A966" s="5"/>
      <c r="B966" s="5"/>
      <c r="C966" s="5"/>
      <c r="D966" s="5"/>
      <c r="E966" s="5"/>
      <c r="F966" s="5"/>
      <c r="G966" s="5"/>
      <c r="H966" s="5"/>
      <c r="I966" s="22"/>
      <c r="J966" s="22"/>
      <c r="K966" s="22"/>
    </row>
    <row r="967" spans="1:11" s="17" customFormat="1">
      <c r="A967" s="5"/>
      <c r="B967" s="5"/>
      <c r="C967" s="5"/>
      <c r="D967" s="5"/>
      <c r="E967" s="5"/>
      <c r="F967" s="5"/>
      <c r="G967" s="5"/>
      <c r="H967" s="5"/>
      <c r="I967" s="22"/>
      <c r="J967" s="22"/>
      <c r="K967" s="22"/>
    </row>
    <row r="968" spans="1:11" s="17" customFormat="1">
      <c r="A968" s="5"/>
      <c r="B968" s="5"/>
      <c r="C968" s="5"/>
      <c r="D968" s="5"/>
      <c r="E968" s="5"/>
      <c r="F968" s="5"/>
      <c r="G968" s="5"/>
      <c r="H968" s="5"/>
      <c r="I968" s="22"/>
      <c r="J968" s="22"/>
      <c r="K968" s="22"/>
    </row>
    <row r="969" spans="1:11" s="17" customFormat="1">
      <c r="A969" s="5"/>
      <c r="B969" s="5"/>
      <c r="C969" s="5"/>
      <c r="D969" s="5"/>
      <c r="E969" s="5"/>
      <c r="F969" s="5"/>
      <c r="G969" s="5"/>
      <c r="H969" s="5"/>
      <c r="I969" s="22"/>
      <c r="J969" s="22"/>
      <c r="K969" s="22"/>
    </row>
    <row r="970" spans="1:11" s="17" customFormat="1">
      <c r="A970" s="5"/>
      <c r="B970" s="5"/>
      <c r="C970" s="5"/>
      <c r="D970" s="5"/>
      <c r="E970" s="5"/>
      <c r="F970" s="5"/>
      <c r="G970" s="5"/>
      <c r="H970" s="5"/>
      <c r="I970" s="22"/>
      <c r="J970" s="22"/>
      <c r="K970" s="22"/>
    </row>
    <row r="971" spans="1:11" s="17" customFormat="1">
      <c r="A971" s="5"/>
      <c r="B971" s="5"/>
      <c r="C971" s="5"/>
      <c r="D971" s="5"/>
      <c r="E971" s="5"/>
      <c r="F971" s="5"/>
      <c r="G971" s="5"/>
      <c r="H971" s="5"/>
      <c r="I971" s="22"/>
      <c r="J971" s="22"/>
      <c r="K971" s="22"/>
    </row>
    <row r="972" spans="1:11" s="17" customFormat="1">
      <c r="A972" s="5"/>
      <c r="B972" s="5"/>
      <c r="C972" s="5"/>
      <c r="D972" s="5"/>
      <c r="E972" s="5"/>
      <c r="F972" s="5"/>
      <c r="G972" s="5"/>
      <c r="H972" s="5"/>
      <c r="I972" s="22"/>
      <c r="J972" s="22"/>
      <c r="K972" s="22"/>
    </row>
    <row r="973" spans="1:11" s="17" customFormat="1">
      <c r="A973" s="5"/>
      <c r="B973" s="5"/>
      <c r="C973" s="5"/>
      <c r="D973" s="5"/>
      <c r="E973" s="5"/>
      <c r="F973" s="5"/>
      <c r="G973" s="5"/>
      <c r="H973" s="5"/>
      <c r="I973" s="22"/>
      <c r="J973" s="22"/>
      <c r="K973" s="22"/>
    </row>
    <row r="974" spans="1:11" s="17" customFormat="1">
      <c r="A974" s="5"/>
      <c r="B974" s="5"/>
      <c r="C974" s="5"/>
      <c r="D974" s="5"/>
      <c r="E974" s="5"/>
      <c r="F974" s="5"/>
      <c r="G974" s="5"/>
      <c r="H974" s="5"/>
      <c r="I974" s="22"/>
      <c r="J974" s="22"/>
      <c r="K974" s="22"/>
    </row>
    <row r="975" spans="1:11" s="17" customFormat="1">
      <c r="A975" s="5"/>
      <c r="B975" s="5"/>
      <c r="C975" s="5"/>
      <c r="D975" s="5"/>
      <c r="E975" s="5"/>
      <c r="F975" s="5"/>
      <c r="G975" s="5"/>
      <c r="H975" s="5"/>
      <c r="I975" s="22"/>
      <c r="J975" s="22"/>
      <c r="K975" s="22"/>
    </row>
    <row r="976" spans="1:11" s="17" customFormat="1">
      <c r="A976" s="5"/>
      <c r="B976" s="5"/>
      <c r="C976" s="5"/>
      <c r="D976" s="5"/>
      <c r="E976" s="5"/>
      <c r="F976" s="5"/>
      <c r="G976" s="5"/>
      <c r="H976" s="5"/>
      <c r="I976" s="22"/>
      <c r="J976" s="22"/>
      <c r="K976" s="22"/>
    </row>
    <row r="977" spans="1:11" s="17" customFormat="1">
      <c r="A977" s="5"/>
      <c r="B977" s="5"/>
      <c r="C977" s="5"/>
      <c r="D977" s="5"/>
      <c r="E977" s="5"/>
      <c r="F977" s="5"/>
      <c r="G977" s="5"/>
      <c r="H977" s="5"/>
      <c r="I977" s="22"/>
      <c r="J977" s="22"/>
      <c r="K977" s="22"/>
    </row>
    <row r="978" spans="1:11" s="17" customFormat="1">
      <c r="A978" s="5"/>
      <c r="B978" s="5"/>
      <c r="C978" s="5"/>
      <c r="D978" s="5"/>
      <c r="E978" s="5"/>
      <c r="F978" s="5"/>
      <c r="G978" s="5"/>
      <c r="H978" s="5"/>
      <c r="I978" s="22"/>
      <c r="J978" s="22"/>
      <c r="K978" s="22"/>
    </row>
    <row r="979" spans="1:11" s="17" customFormat="1">
      <c r="A979" s="5"/>
      <c r="B979" s="5"/>
      <c r="C979" s="5"/>
      <c r="D979" s="5"/>
      <c r="E979" s="5"/>
      <c r="F979" s="5"/>
      <c r="G979" s="5"/>
      <c r="H979" s="5"/>
      <c r="I979" s="22"/>
      <c r="J979" s="22"/>
      <c r="K979" s="22"/>
    </row>
    <row r="980" spans="1:11" s="17" customFormat="1">
      <c r="A980" s="5"/>
      <c r="B980" s="5"/>
      <c r="C980" s="5"/>
      <c r="D980" s="5"/>
      <c r="E980" s="5"/>
      <c r="F980" s="5"/>
      <c r="G980" s="5"/>
      <c r="H980" s="5"/>
      <c r="I980" s="22"/>
      <c r="J980" s="22"/>
      <c r="K980" s="22"/>
    </row>
    <row r="981" spans="1:11" s="17" customFormat="1">
      <c r="A981" s="5"/>
      <c r="B981" s="5"/>
      <c r="C981" s="5"/>
      <c r="D981" s="5"/>
      <c r="E981" s="5"/>
      <c r="F981" s="5"/>
      <c r="G981" s="5"/>
      <c r="H981" s="5"/>
      <c r="I981" s="22"/>
      <c r="J981" s="22"/>
      <c r="K981" s="22"/>
    </row>
    <row r="982" spans="1:11" s="17" customFormat="1">
      <c r="A982" s="5"/>
      <c r="B982" s="5"/>
      <c r="C982" s="5"/>
      <c r="D982" s="5"/>
      <c r="E982" s="5"/>
      <c r="F982" s="5"/>
      <c r="G982" s="5"/>
      <c r="H982" s="5"/>
      <c r="I982" s="22"/>
      <c r="J982" s="22"/>
      <c r="K982" s="22"/>
    </row>
    <row r="983" spans="1:11" s="17" customFormat="1">
      <c r="A983" s="5"/>
      <c r="B983" s="5"/>
      <c r="C983" s="5"/>
      <c r="D983" s="5"/>
      <c r="E983" s="5"/>
      <c r="F983" s="5"/>
      <c r="G983" s="5"/>
      <c r="H983" s="5"/>
      <c r="I983" s="22"/>
      <c r="J983" s="22"/>
      <c r="K983" s="22"/>
    </row>
    <row r="984" spans="1:11" s="17" customFormat="1">
      <c r="A984" s="5"/>
      <c r="B984" s="5"/>
      <c r="C984" s="5"/>
      <c r="D984" s="5"/>
      <c r="E984" s="5"/>
      <c r="F984" s="5"/>
      <c r="G984" s="5"/>
      <c r="H984" s="5"/>
      <c r="I984" s="22"/>
      <c r="J984" s="22"/>
      <c r="K984" s="22"/>
    </row>
    <row r="985" spans="1:11" s="17" customFormat="1">
      <c r="A985" s="5"/>
      <c r="B985" s="5"/>
      <c r="C985" s="5"/>
      <c r="D985" s="5"/>
      <c r="E985" s="5"/>
      <c r="F985" s="5"/>
      <c r="G985" s="5"/>
      <c r="H985" s="5"/>
      <c r="I985" s="22"/>
      <c r="J985" s="22"/>
      <c r="K985" s="22"/>
    </row>
    <row r="986" spans="1:11" s="17" customFormat="1">
      <c r="A986" s="5"/>
      <c r="B986" s="5"/>
      <c r="C986" s="5"/>
      <c r="D986" s="5"/>
      <c r="E986" s="5"/>
      <c r="F986" s="5"/>
      <c r="G986" s="5"/>
      <c r="H986" s="5"/>
      <c r="I986" s="22"/>
      <c r="J986" s="22"/>
      <c r="K986" s="22"/>
    </row>
    <row r="987" spans="1:11" s="17" customFormat="1">
      <c r="A987" s="5"/>
      <c r="B987" s="5"/>
      <c r="C987" s="5"/>
      <c r="D987" s="5"/>
      <c r="E987" s="5"/>
      <c r="F987" s="5"/>
      <c r="G987" s="5"/>
      <c r="H987" s="5"/>
      <c r="I987" s="22"/>
      <c r="J987" s="22"/>
      <c r="K987" s="22"/>
    </row>
    <row r="988" spans="1:11" s="17" customFormat="1">
      <c r="A988" s="5"/>
      <c r="B988" s="5"/>
      <c r="C988" s="5"/>
      <c r="D988" s="5"/>
      <c r="E988" s="5"/>
      <c r="F988" s="5"/>
      <c r="G988" s="5"/>
      <c r="H988" s="5"/>
      <c r="I988" s="22"/>
      <c r="J988" s="22"/>
      <c r="K988" s="22"/>
    </row>
    <row r="989" spans="1:11" s="17" customFormat="1">
      <c r="A989" s="5"/>
      <c r="B989" s="5"/>
      <c r="C989" s="5"/>
      <c r="D989" s="5"/>
      <c r="E989" s="5"/>
      <c r="F989" s="5"/>
      <c r="G989" s="5"/>
      <c r="H989" s="5"/>
      <c r="I989" s="22"/>
      <c r="J989" s="22"/>
      <c r="K989" s="22"/>
    </row>
    <row r="990" spans="1:11" s="17" customFormat="1">
      <c r="A990" s="5"/>
      <c r="B990" s="5"/>
      <c r="C990" s="5"/>
      <c r="D990" s="5"/>
      <c r="E990" s="5"/>
      <c r="F990" s="5"/>
      <c r="G990" s="5"/>
      <c r="H990" s="5"/>
      <c r="I990" s="22"/>
      <c r="J990" s="22"/>
      <c r="K990" s="22"/>
    </row>
  </sheetData>
  <mergeCells count="3">
    <mergeCell ref="B11:H11"/>
    <mergeCell ref="A11:A12"/>
    <mergeCell ref="A9:L9"/>
  </mergeCells>
  <phoneticPr fontId="11" type="noConversion"/>
  <pageMargins left="0.70866141732283472" right="0.31496062992125984" top="0.55118110236220474" bottom="0.35433070866141736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1. Адм. Дох</vt:lpstr>
      <vt:lpstr>2. Доходы </vt:lpstr>
      <vt:lpstr>3 РзПр</vt:lpstr>
      <vt:lpstr>4 Вед. структура</vt:lpstr>
      <vt:lpstr>Приложение 5 по МП</vt:lpstr>
      <vt:lpstr>6. АИП</vt:lpstr>
      <vt:lpstr>7. Адм ист</vt:lpstr>
      <vt:lpstr>8.источ</vt:lpstr>
      <vt:lpstr>'3 РзПр'!Заголовки_для_печати</vt:lpstr>
      <vt:lpstr>'4 Вед. структура'!Заголовки_для_печати</vt:lpstr>
      <vt:lpstr>'6. АИП'!Заголовки_для_печати</vt:lpstr>
      <vt:lpstr>'Приложение 5 по МП'!Заголовки_для_печати</vt:lpstr>
      <vt:lpstr>'1. Адм. Дох'!Область_печати</vt:lpstr>
      <vt:lpstr>'2. Доходы '!Область_печати</vt:lpstr>
      <vt:lpstr>'3 РзПр'!Область_печати</vt:lpstr>
      <vt:lpstr>'4 Вед. структура'!Область_печати</vt:lpstr>
      <vt:lpstr>'6. АИП'!Область_печати</vt:lpstr>
      <vt:lpstr>'7. Адм ист'!Область_печати</vt:lpstr>
      <vt:lpstr>'8.источ'!Область_печати</vt:lpstr>
      <vt:lpstr>'Приложение 5 по МП'!Область_печати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петя</cp:lastModifiedBy>
  <cp:lastPrinted>2017-08-22T03:48:59Z</cp:lastPrinted>
  <dcterms:created xsi:type="dcterms:W3CDTF">2014-11-12T03:36:00Z</dcterms:created>
  <dcterms:modified xsi:type="dcterms:W3CDTF">2018-01-30T10:51:27Z</dcterms:modified>
</cp:coreProperties>
</file>