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УБЛИКАЦИЯ 26.12.2018\"/>
    </mc:Choice>
  </mc:AlternateContent>
  <bookViews>
    <workbookView xWindow="360" yWindow="90" windowWidth="14355" windowHeight="4680" activeTab="4"/>
  </bookViews>
  <sheets>
    <sheet name="1. Адм. Дох" sheetId="13" r:id="rId1"/>
    <sheet name="2. Доходы " sheetId="14" r:id="rId2"/>
    <sheet name="3 РзПр" sheetId="5" r:id="rId3"/>
    <sheet name="4 Вед. структура" sheetId="6" r:id="rId4"/>
    <sheet name="Приложение 5 по МП" sheetId="7" r:id="rId5"/>
    <sheet name="6. АИП" sheetId="12" r:id="rId6"/>
    <sheet name="7. Адм ист" sheetId="10" r:id="rId7"/>
    <sheet name="8.источ" sheetId="3" r:id="rId8"/>
  </sheets>
  <definedNames>
    <definedName name="_xlnm._FilterDatabase" localSheetId="3" hidden="1">'4 Вед. структура'!$A$16:$W$252</definedName>
    <definedName name="_xlnm._FilterDatabase" localSheetId="5" hidden="1">'6. АИП'!$A$15:$CV$21</definedName>
    <definedName name="_xlnm._FilterDatabase" localSheetId="4" hidden="1">'Приложение 5 по МП'!$B$20:$T$182</definedName>
    <definedName name="_xlnm.Print_Titles" localSheetId="2">'3 РзПр'!$15:$15</definedName>
    <definedName name="_xlnm.Print_Titles" localSheetId="3">'4 Вед. структура'!$A:$N,'4 Вед. структура'!$15:$15</definedName>
    <definedName name="_xlnm.Print_Titles" localSheetId="5">'6. АИП'!$15:$15</definedName>
    <definedName name="_xlnm.Print_Titles" localSheetId="4">'Приложение 5 по МП'!$B:$N,'Приложение 5 по МП'!$19:$19</definedName>
    <definedName name="_xlnm.Print_Area" localSheetId="0">'1. Адм. Дох'!$A$1:$I$47</definedName>
    <definedName name="_xlnm.Print_Area" localSheetId="1">'2. Доходы '!$B$1:$N$79</definedName>
    <definedName name="_xlnm.Print_Area" localSheetId="2">'3 РзПр'!$A$1:$L$39</definedName>
    <definedName name="_xlnm.Print_Area" localSheetId="3">'4 Вед. структура'!$A$1:$T$252</definedName>
    <definedName name="_xlnm.Print_Area" localSheetId="6">'7. Адм ист'!$A$1:$I$18</definedName>
    <definedName name="_xlnm.Print_Area" localSheetId="7">'8.источ'!$A$1:$M$27</definedName>
    <definedName name="_xlnm.Print_Area" localSheetId="4">'Приложение 5 по МП'!$A$1:$T$181</definedName>
  </definedNames>
  <calcPr calcId="162913"/>
</workbook>
</file>

<file path=xl/calcChain.xml><?xml version="1.0" encoding="utf-8"?>
<calcChain xmlns="http://schemas.openxmlformats.org/spreadsheetml/2006/main">
  <c r="U24" i="6" l="1"/>
  <c r="U30" i="6"/>
  <c r="U37" i="6"/>
  <c r="U44" i="6"/>
  <c r="U51" i="6"/>
  <c r="U54" i="6"/>
  <c r="U57" i="6"/>
  <c r="U62" i="6"/>
  <c r="U65" i="6"/>
  <c r="U75" i="6"/>
  <c r="U76" i="6"/>
  <c r="U79" i="6"/>
  <c r="U81" i="6"/>
  <c r="U83" i="6"/>
  <c r="U86" i="6"/>
  <c r="U90" i="6"/>
  <c r="U106" i="6"/>
  <c r="U109" i="6"/>
  <c r="U112" i="6"/>
  <c r="U120" i="6"/>
  <c r="U126" i="6"/>
  <c r="U127" i="6"/>
  <c r="U128" i="6"/>
  <c r="U131" i="6"/>
  <c r="U134" i="6"/>
  <c r="U137" i="6"/>
  <c r="U141" i="6"/>
  <c r="U144" i="6"/>
  <c r="U147" i="6"/>
  <c r="U149" i="6"/>
  <c r="U153" i="6"/>
  <c r="U156" i="6"/>
  <c r="U159" i="6"/>
  <c r="U166" i="6"/>
  <c r="U169" i="6"/>
  <c r="U177" i="6"/>
  <c r="U182" i="6"/>
  <c r="U189" i="6"/>
  <c r="U192" i="6"/>
  <c r="U201" i="6"/>
  <c r="U204" i="6"/>
  <c r="U209" i="6"/>
  <c r="U212" i="6"/>
  <c r="U215" i="6"/>
  <c r="U223" i="6"/>
  <c r="U232" i="6"/>
  <c r="U235" i="6"/>
  <c r="U238" i="6"/>
  <c r="U246" i="6"/>
  <c r="U249" i="6"/>
  <c r="P89" i="7" l="1"/>
  <c r="Q89" i="7"/>
  <c r="R89" i="7"/>
  <c r="S89" i="7"/>
  <c r="T89" i="7"/>
  <c r="O89" i="7"/>
  <c r="P95" i="7"/>
  <c r="Q95" i="7"/>
  <c r="R95" i="7"/>
  <c r="S95" i="7"/>
  <c r="T95" i="7"/>
  <c r="O95" i="7"/>
  <c r="T111" i="6" l="1"/>
  <c r="T94" i="7" s="1"/>
  <c r="S111" i="6"/>
  <c r="R111" i="6"/>
  <c r="Q111" i="6"/>
  <c r="P111" i="6"/>
  <c r="P94" i="7" s="1"/>
  <c r="O111" i="6"/>
  <c r="T105" i="6"/>
  <c r="T88" i="7" s="1"/>
  <c r="S105" i="6"/>
  <c r="R105" i="6"/>
  <c r="R88" i="7" s="1"/>
  <c r="Q105" i="6"/>
  <c r="Q88" i="7" s="1"/>
  <c r="P105" i="6"/>
  <c r="P88" i="7" s="1"/>
  <c r="O105" i="6"/>
  <c r="T104" i="6"/>
  <c r="T87" i="7" s="1"/>
  <c r="S104" i="6"/>
  <c r="R104" i="6"/>
  <c r="R87" i="7" s="1"/>
  <c r="Q104" i="6"/>
  <c r="Q87" i="7" s="1"/>
  <c r="U111" i="6" l="1"/>
  <c r="S88" i="7"/>
  <c r="U105" i="6"/>
  <c r="S87" i="7"/>
  <c r="P110" i="6"/>
  <c r="P93" i="7" s="1"/>
  <c r="Q110" i="6"/>
  <c r="Q93" i="7" s="1"/>
  <c r="Q94" i="7"/>
  <c r="O104" i="6"/>
  <c r="O87" i="7" s="1"/>
  <c r="O88" i="7"/>
  <c r="O110" i="6"/>
  <c r="O93" i="7" s="1"/>
  <c r="O94" i="7"/>
  <c r="S110" i="6"/>
  <c r="S94" i="7"/>
  <c r="P104" i="6"/>
  <c r="T110" i="6"/>
  <c r="T93" i="7" s="1"/>
  <c r="R110" i="6"/>
  <c r="R93" i="7" s="1"/>
  <c r="R94" i="7"/>
  <c r="S32" i="6"/>
  <c r="U32" i="6" s="1"/>
  <c r="S158" i="7"/>
  <c r="S93" i="7" l="1"/>
  <c r="U110" i="6"/>
  <c r="U104" i="6"/>
  <c r="P87" i="7"/>
  <c r="S195" i="6"/>
  <c r="Q195" i="6"/>
  <c r="U195" i="6" l="1"/>
  <c r="P135" i="6"/>
  <c r="R135" i="6"/>
  <c r="T135" i="6"/>
  <c r="O73" i="6"/>
  <c r="U73" i="6" s="1"/>
  <c r="O29" i="6"/>
  <c r="Q29" i="6"/>
  <c r="S29" i="6"/>
  <c r="U29" i="6" s="1"/>
  <c r="B26" i="7" l="1"/>
  <c r="B22" i="7"/>
  <c r="P85" i="7" l="1"/>
  <c r="P84" i="7" s="1"/>
  <c r="Q85" i="7"/>
  <c r="Q84" i="7" s="1"/>
  <c r="R85" i="7"/>
  <c r="R84" i="7" s="1"/>
  <c r="S85" i="7"/>
  <c r="S84" i="7" s="1"/>
  <c r="T85" i="7"/>
  <c r="T84" i="7" s="1"/>
  <c r="T180" i="7"/>
  <c r="R180" i="7"/>
  <c r="P180" i="7"/>
  <c r="S178" i="7"/>
  <c r="Q178" i="7"/>
  <c r="T177" i="7"/>
  <c r="R177" i="7"/>
  <c r="P177" i="7"/>
  <c r="S175" i="7"/>
  <c r="Q175" i="7"/>
  <c r="T174" i="7"/>
  <c r="R174" i="7"/>
  <c r="P174" i="7"/>
  <c r="S172" i="7"/>
  <c r="Q172" i="7"/>
  <c r="T171" i="7"/>
  <c r="R171" i="7"/>
  <c r="P171" i="7"/>
  <c r="S167" i="7"/>
  <c r="Q167" i="7"/>
  <c r="T166" i="7"/>
  <c r="R166" i="7"/>
  <c r="P166" i="7"/>
  <c r="S164" i="7"/>
  <c r="Q164" i="7"/>
  <c r="T163" i="7"/>
  <c r="R163" i="7"/>
  <c r="P163" i="7"/>
  <c r="T158" i="7"/>
  <c r="R158" i="7"/>
  <c r="Q158" i="7"/>
  <c r="P158" i="7"/>
  <c r="T154" i="7"/>
  <c r="S154" i="7"/>
  <c r="R154" i="7"/>
  <c r="Q154" i="7"/>
  <c r="P154" i="7"/>
  <c r="T149" i="7"/>
  <c r="T148" i="7" s="1"/>
  <c r="T147" i="7" s="1"/>
  <c r="T146" i="7" s="1"/>
  <c r="S149" i="7"/>
  <c r="S148" i="7" s="1"/>
  <c r="S147" i="7" s="1"/>
  <c r="S146" i="7" s="1"/>
  <c r="R149" i="7"/>
  <c r="Q149" i="7"/>
  <c r="Q148" i="7" s="1"/>
  <c r="Q147" i="7" s="1"/>
  <c r="Q146" i="7" s="1"/>
  <c r="P149" i="7"/>
  <c r="P148" i="7" s="1"/>
  <c r="P147" i="7" s="1"/>
  <c r="P146" i="7" s="1"/>
  <c r="R148" i="7"/>
  <c r="R147" i="7" s="1"/>
  <c r="R146" i="7" s="1"/>
  <c r="T145" i="7"/>
  <c r="T144" i="7" s="1"/>
  <c r="T143" i="7" s="1"/>
  <c r="S145" i="7"/>
  <c r="S144" i="7" s="1"/>
  <c r="S143" i="7" s="1"/>
  <c r="R145" i="7"/>
  <c r="R144" i="7" s="1"/>
  <c r="R143" i="7" s="1"/>
  <c r="Q145" i="7"/>
  <c r="Q144" i="7" s="1"/>
  <c r="Q143" i="7" s="1"/>
  <c r="P145" i="7"/>
  <c r="P144" i="7" s="1"/>
  <c r="P143" i="7" s="1"/>
  <c r="T142" i="7"/>
  <c r="T141" i="7" s="1"/>
  <c r="T140" i="7" s="1"/>
  <c r="S142" i="7"/>
  <c r="S141" i="7" s="1"/>
  <c r="S140" i="7" s="1"/>
  <c r="R142" i="7"/>
  <c r="R141" i="7" s="1"/>
  <c r="R140" i="7" s="1"/>
  <c r="Q142" i="7"/>
  <c r="Q141" i="7" s="1"/>
  <c r="Q140" i="7" s="1"/>
  <c r="P142" i="7"/>
  <c r="P141" i="7" s="1"/>
  <c r="P140" i="7" s="1"/>
  <c r="T138" i="7"/>
  <c r="S138" i="7"/>
  <c r="R138" i="7"/>
  <c r="Q138" i="7"/>
  <c r="P138" i="7"/>
  <c r="T135" i="7"/>
  <c r="T134" i="7" s="1"/>
  <c r="T133" i="7" s="1"/>
  <c r="S135" i="7"/>
  <c r="S134" i="7" s="1"/>
  <c r="S133" i="7" s="1"/>
  <c r="R135" i="7"/>
  <c r="R134" i="7" s="1"/>
  <c r="R133" i="7" s="1"/>
  <c r="Q135" i="7"/>
  <c r="Q134" i="7" s="1"/>
  <c r="Q133" i="7" s="1"/>
  <c r="P135" i="7"/>
  <c r="P134" i="7" s="1"/>
  <c r="P133" i="7" s="1"/>
  <c r="T127" i="7"/>
  <c r="T126" i="7" s="1"/>
  <c r="S127" i="7"/>
  <c r="S126" i="7" s="1"/>
  <c r="R127" i="7"/>
  <c r="R126" i="7" s="1"/>
  <c r="Q127" i="7"/>
  <c r="Q126" i="7" s="1"/>
  <c r="P127" i="7"/>
  <c r="P126" i="7" s="1"/>
  <c r="T125" i="7"/>
  <c r="T124" i="7" s="1"/>
  <c r="R125" i="7"/>
  <c r="R124" i="7" s="1"/>
  <c r="P125" i="7"/>
  <c r="P124" i="7" s="1"/>
  <c r="T122" i="7"/>
  <c r="T121" i="7" s="1"/>
  <c r="T120" i="7" s="1"/>
  <c r="S122" i="7"/>
  <c r="S121" i="7" s="1"/>
  <c r="S120" i="7" s="1"/>
  <c r="R122" i="7"/>
  <c r="R121" i="7" s="1"/>
  <c r="R120" i="7" s="1"/>
  <c r="Q122" i="7"/>
  <c r="Q121" i="7" s="1"/>
  <c r="Q120" i="7" s="1"/>
  <c r="P122" i="7"/>
  <c r="P121" i="7" s="1"/>
  <c r="P120" i="7" s="1"/>
  <c r="T118" i="7"/>
  <c r="T117" i="7" s="1"/>
  <c r="S118" i="7"/>
  <c r="S117" i="7" s="1"/>
  <c r="R118" i="7"/>
  <c r="R117" i="7" s="1"/>
  <c r="Q118" i="7"/>
  <c r="Q117" i="7" s="1"/>
  <c r="P118" i="7"/>
  <c r="P117" i="7" s="1"/>
  <c r="T116" i="7"/>
  <c r="T115" i="7" s="1"/>
  <c r="T114" i="7" s="1"/>
  <c r="S116" i="7"/>
  <c r="S115" i="7" s="1"/>
  <c r="S114" i="7" s="1"/>
  <c r="R116" i="7"/>
  <c r="R115" i="7" s="1"/>
  <c r="R114" i="7" s="1"/>
  <c r="Q116" i="7"/>
  <c r="Q115" i="7" s="1"/>
  <c r="Q114" i="7" s="1"/>
  <c r="P116" i="7"/>
  <c r="P115" i="7" s="1"/>
  <c r="P114" i="7" s="1"/>
  <c r="T113" i="7"/>
  <c r="T112" i="7" s="1"/>
  <c r="S113" i="7"/>
  <c r="S112" i="7" s="1"/>
  <c r="R113" i="7"/>
  <c r="R112" i="7" s="1"/>
  <c r="Q113" i="7"/>
  <c r="Q112" i="7" s="1"/>
  <c r="P113" i="7"/>
  <c r="P112" i="7" s="1"/>
  <c r="T111" i="7"/>
  <c r="T110" i="7" s="1"/>
  <c r="S111" i="7"/>
  <c r="S110" i="7" s="1"/>
  <c r="R111" i="7"/>
  <c r="R110" i="7" s="1"/>
  <c r="P111" i="7"/>
  <c r="P110" i="7" s="1"/>
  <c r="T109" i="7"/>
  <c r="T108" i="7" s="1"/>
  <c r="R109" i="7"/>
  <c r="R108" i="7" s="1"/>
  <c r="P109" i="7"/>
  <c r="P108" i="7" s="1"/>
  <c r="T106" i="7"/>
  <c r="S106" i="7"/>
  <c r="R106" i="7"/>
  <c r="Q106" i="7"/>
  <c r="P106" i="7"/>
  <c r="T105" i="7"/>
  <c r="S105" i="7"/>
  <c r="R105" i="7"/>
  <c r="Q105" i="7"/>
  <c r="P105" i="7"/>
  <c r="T103" i="7"/>
  <c r="T102" i="7" s="1"/>
  <c r="S103" i="7"/>
  <c r="S102" i="7" s="1"/>
  <c r="R103" i="7"/>
  <c r="R102" i="7" s="1"/>
  <c r="Q103" i="7"/>
  <c r="Q102" i="7" s="1"/>
  <c r="P103" i="7"/>
  <c r="P102" i="7" s="1"/>
  <c r="T92" i="7"/>
  <c r="T91" i="7" s="1"/>
  <c r="T90" i="7" s="1"/>
  <c r="S92" i="7"/>
  <c r="S91" i="7" s="1"/>
  <c r="S90" i="7" s="1"/>
  <c r="R92" i="7"/>
  <c r="R91" i="7" s="1"/>
  <c r="R90" i="7" s="1"/>
  <c r="Q92" i="7"/>
  <c r="Q91" i="7" s="1"/>
  <c r="Q90" i="7" s="1"/>
  <c r="P92" i="7"/>
  <c r="P91" i="7" s="1"/>
  <c r="P90" i="7" s="1"/>
  <c r="T81" i="7"/>
  <c r="T80" i="7" s="1"/>
  <c r="T79" i="7" s="1"/>
  <c r="S81" i="7"/>
  <c r="R81" i="7"/>
  <c r="Q81" i="7"/>
  <c r="Q80" i="7" s="1"/>
  <c r="Q79" i="7" s="1"/>
  <c r="P81" i="7"/>
  <c r="P80" i="7" s="1"/>
  <c r="P79" i="7" s="1"/>
  <c r="S80" i="7"/>
  <c r="S79" i="7" s="1"/>
  <c r="R80" i="7"/>
  <c r="R79" i="7" s="1"/>
  <c r="T78" i="7"/>
  <c r="T77" i="7" s="1"/>
  <c r="T76" i="7" s="1"/>
  <c r="S78" i="7"/>
  <c r="S77" i="7" s="1"/>
  <c r="S76" i="7" s="1"/>
  <c r="R78" i="7"/>
  <c r="R77" i="7" s="1"/>
  <c r="R76" i="7" s="1"/>
  <c r="Q78" i="7"/>
  <c r="Q77" i="7" s="1"/>
  <c r="Q76" i="7" s="1"/>
  <c r="P78" i="7"/>
  <c r="P77" i="7" s="1"/>
  <c r="P76" i="7" s="1"/>
  <c r="T75" i="7"/>
  <c r="T74" i="7" s="1"/>
  <c r="T73" i="7" s="1"/>
  <c r="S75" i="7"/>
  <c r="S74" i="7" s="1"/>
  <c r="S73" i="7" s="1"/>
  <c r="R75" i="7"/>
  <c r="R74" i="7" s="1"/>
  <c r="R73" i="7" s="1"/>
  <c r="Q75" i="7"/>
  <c r="Q74" i="7" s="1"/>
  <c r="Q73" i="7" s="1"/>
  <c r="P75" i="7"/>
  <c r="P74" i="7" s="1"/>
  <c r="P73" i="7" s="1"/>
  <c r="T72" i="7"/>
  <c r="T71" i="7" s="1"/>
  <c r="T70" i="7" s="1"/>
  <c r="S72" i="7"/>
  <c r="S71" i="7" s="1"/>
  <c r="S70" i="7" s="1"/>
  <c r="R72" i="7"/>
  <c r="R71" i="7" s="1"/>
  <c r="R70" i="7" s="1"/>
  <c r="Q72" i="7"/>
  <c r="Q71" i="7" s="1"/>
  <c r="Q70" i="7" s="1"/>
  <c r="P72" i="7"/>
  <c r="P71" i="7" s="1"/>
  <c r="P70" i="7" s="1"/>
  <c r="T69" i="7"/>
  <c r="T68" i="7" s="1"/>
  <c r="T67" i="7" s="1"/>
  <c r="T66" i="7" s="1"/>
  <c r="S69" i="7"/>
  <c r="S68" i="7" s="1"/>
  <c r="S67" i="7" s="1"/>
  <c r="S66" i="7" s="1"/>
  <c r="R69" i="7"/>
  <c r="R68" i="7" s="1"/>
  <c r="R67" i="7" s="1"/>
  <c r="R66" i="7" s="1"/>
  <c r="Q69" i="7"/>
  <c r="Q68" i="7" s="1"/>
  <c r="Q67" i="7" s="1"/>
  <c r="Q66" i="7" s="1"/>
  <c r="P69" i="7"/>
  <c r="P68" i="7" s="1"/>
  <c r="P67" i="7" s="1"/>
  <c r="P66" i="7" s="1"/>
  <c r="T64" i="7"/>
  <c r="T63" i="7" s="1"/>
  <c r="T62" i="7" s="1"/>
  <c r="S64" i="7"/>
  <c r="S63" i="7" s="1"/>
  <c r="S62" i="7" s="1"/>
  <c r="R64" i="7"/>
  <c r="R63" i="7" s="1"/>
  <c r="R62" i="7" s="1"/>
  <c r="Q64" i="7"/>
  <c r="Q63" i="7" s="1"/>
  <c r="Q62" i="7" s="1"/>
  <c r="P64" i="7"/>
  <c r="P63" i="7" s="1"/>
  <c r="P62" i="7" s="1"/>
  <c r="S61" i="7"/>
  <c r="S60" i="7" s="1"/>
  <c r="S59" i="7" s="1"/>
  <c r="Q61" i="7"/>
  <c r="Q60" i="7" s="1"/>
  <c r="Q59" i="7" s="1"/>
  <c r="T57" i="7"/>
  <c r="T56" i="7" s="1"/>
  <c r="T55" i="7" s="1"/>
  <c r="T54" i="7" s="1"/>
  <c r="S57" i="7"/>
  <c r="S56" i="7" s="1"/>
  <c r="S55" i="7" s="1"/>
  <c r="S54" i="7" s="1"/>
  <c r="R57" i="7"/>
  <c r="R56" i="7" s="1"/>
  <c r="R55" i="7" s="1"/>
  <c r="R54" i="7" s="1"/>
  <c r="Q57" i="7"/>
  <c r="Q56" i="7" s="1"/>
  <c r="Q55" i="7" s="1"/>
  <c r="Q54" i="7" s="1"/>
  <c r="P57" i="7"/>
  <c r="P56" i="7" s="1"/>
  <c r="P55" i="7" s="1"/>
  <c r="P54" i="7" s="1"/>
  <c r="T52" i="7"/>
  <c r="S52" i="7"/>
  <c r="R52" i="7"/>
  <c r="Q52" i="7"/>
  <c r="P52" i="7"/>
  <c r="T50" i="7"/>
  <c r="R50" i="7"/>
  <c r="P50" i="7"/>
  <c r="T49" i="7"/>
  <c r="S49" i="7"/>
  <c r="R49" i="7"/>
  <c r="Q49" i="7"/>
  <c r="P49" i="7"/>
  <c r="T47" i="7"/>
  <c r="R47" i="7"/>
  <c r="P47" i="7"/>
  <c r="T46" i="7"/>
  <c r="S46" i="7"/>
  <c r="R46" i="7"/>
  <c r="Q46" i="7"/>
  <c r="P46" i="7"/>
  <c r="T44" i="7"/>
  <c r="R44" i="7"/>
  <c r="P44" i="7"/>
  <c r="T42" i="7"/>
  <c r="T41" i="7" s="1"/>
  <c r="T40" i="7" s="1"/>
  <c r="T39" i="7" s="1"/>
  <c r="S42" i="7"/>
  <c r="S41" i="7" s="1"/>
  <c r="S40" i="7" s="1"/>
  <c r="S39" i="7" s="1"/>
  <c r="R42" i="7"/>
  <c r="R41" i="7" s="1"/>
  <c r="R40" i="7" s="1"/>
  <c r="R39" i="7" s="1"/>
  <c r="Q42" i="7"/>
  <c r="Q41" i="7" s="1"/>
  <c r="Q40" i="7" s="1"/>
  <c r="Q39" i="7" s="1"/>
  <c r="P42" i="7"/>
  <c r="P41" i="7" s="1"/>
  <c r="P40" i="7" s="1"/>
  <c r="P39" i="7" s="1"/>
  <c r="T38" i="7"/>
  <c r="T37" i="7" s="1"/>
  <c r="T36" i="7" s="1"/>
  <c r="T35" i="7" s="1"/>
  <c r="S38" i="7"/>
  <c r="S37" i="7" s="1"/>
  <c r="S36" i="7" s="1"/>
  <c r="S35" i="7" s="1"/>
  <c r="R38" i="7"/>
  <c r="R37" i="7" s="1"/>
  <c r="R36" i="7" s="1"/>
  <c r="R35" i="7" s="1"/>
  <c r="Q38" i="7"/>
  <c r="Q37" i="7" s="1"/>
  <c r="Q36" i="7" s="1"/>
  <c r="Q35" i="7" s="1"/>
  <c r="P38" i="7"/>
  <c r="P37" i="7" s="1"/>
  <c r="P36" i="7" s="1"/>
  <c r="P35" i="7" s="1"/>
  <c r="T34" i="7"/>
  <c r="S34" i="7"/>
  <c r="R34" i="7"/>
  <c r="Q34" i="7"/>
  <c r="P34" i="7"/>
  <c r="T33" i="7"/>
  <c r="R33" i="7"/>
  <c r="P33" i="7"/>
  <c r="T31" i="7"/>
  <c r="T30" i="7" s="1"/>
  <c r="T29" i="7" s="1"/>
  <c r="S31" i="7"/>
  <c r="S30" i="7" s="1"/>
  <c r="S29" i="7" s="1"/>
  <c r="R31" i="7"/>
  <c r="R30" i="7" s="1"/>
  <c r="R29" i="7" s="1"/>
  <c r="Q31" i="7"/>
  <c r="Q30" i="7" s="1"/>
  <c r="Q29" i="7" s="1"/>
  <c r="P31" i="7"/>
  <c r="P30" i="7" s="1"/>
  <c r="P29" i="7" s="1"/>
  <c r="T28" i="7"/>
  <c r="T27" i="7" s="1"/>
  <c r="T26" i="7" s="1"/>
  <c r="S28" i="7"/>
  <c r="S27" i="7" s="1"/>
  <c r="S26" i="7" s="1"/>
  <c r="R28" i="7"/>
  <c r="R27" i="7" s="1"/>
  <c r="R26" i="7" s="1"/>
  <c r="Q28" i="7"/>
  <c r="Q27" i="7" s="1"/>
  <c r="Q26" i="7" s="1"/>
  <c r="P28" i="7"/>
  <c r="P27" i="7" s="1"/>
  <c r="P26" i="7" s="1"/>
  <c r="T25" i="7"/>
  <c r="T24" i="7" s="1"/>
  <c r="T23" i="7" s="1"/>
  <c r="R25" i="7"/>
  <c r="R24" i="7" s="1"/>
  <c r="R23" i="7" s="1"/>
  <c r="P25" i="7"/>
  <c r="P24" i="7" s="1"/>
  <c r="P23" i="7" s="1"/>
  <c r="Q139" i="7" l="1"/>
  <c r="T107" i="7"/>
  <c r="P107" i="7"/>
  <c r="R123" i="7"/>
  <c r="P104" i="7"/>
  <c r="T104" i="7"/>
  <c r="T101" i="7" s="1"/>
  <c r="Q58" i="7"/>
  <c r="Q53" i="7" s="1"/>
  <c r="P123" i="7"/>
  <c r="T123" i="7"/>
  <c r="R104" i="7"/>
  <c r="R101" i="7" s="1"/>
  <c r="R107" i="7"/>
  <c r="S139" i="7"/>
  <c r="P101" i="7"/>
  <c r="Q104" i="7"/>
  <c r="Q101" i="7" s="1"/>
  <c r="S104" i="7"/>
  <c r="S101" i="7" s="1"/>
  <c r="R139" i="7"/>
  <c r="T65" i="7"/>
  <c r="P139" i="7"/>
  <c r="T139" i="7"/>
  <c r="S58" i="7"/>
  <c r="S53" i="7" s="1"/>
  <c r="P65" i="7"/>
  <c r="S65" i="7"/>
  <c r="Q65" i="7"/>
  <c r="R65" i="7"/>
  <c r="O138" i="7"/>
  <c r="B132" i="7"/>
  <c r="B133" i="7"/>
  <c r="B134" i="7"/>
  <c r="B135" i="7"/>
  <c r="B136" i="7"/>
  <c r="B137" i="7"/>
  <c r="B138" i="7"/>
  <c r="Q237" i="6"/>
  <c r="Q137" i="7" s="1"/>
  <c r="S237" i="6"/>
  <c r="T237" i="6"/>
  <c r="T137" i="7" s="1"/>
  <c r="R237" i="6"/>
  <c r="R137" i="7" s="1"/>
  <c r="P237" i="6"/>
  <c r="P137" i="7" s="1"/>
  <c r="O237" i="6"/>
  <c r="O137" i="7" s="1"/>
  <c r="T236" i="6"/>
  <c r="T136" i="7" s="1"/>
  <c r="S236" i="6"/>
  <c r="R236" i="6"/>
  <c r="R136" i="7" s="1"/>
  <c r="Q236" i="6"/>
  <c r="P236" i="6"/>
  <c r="P136" i="7" s="1"/>
  <c r="O236" i="6"/>
  <c r="O136" i="7" s="1"/>
  <c r="S137" i="7" l="1"/>
  <c r="U237" i="6"/>
  <c r="U236" i="6"/>
  <c r="Q136" i="7"/>
  <c r="S136" i="7"/>
  <c r="O57" i="7"/>
  <c r="B54" i="7"/>
  <c r="B55" i="7"/>
  <c r="B56" i="7"/>
  <c r="B57" i="7"/>
  <c r="T181" i="6"/>
  <c r="T180" i="6" s="1"/>
  <c r="T179" i="6" s="1"/>
  <c r="T178" i="6" s="1"/>
  <c r="S181" i="6"/>
  <c r="R181" i="6"/>
  <c r="R180" i="6" s="1"/>
  <c r="R179" i="6" s="1"/>
  <c r="R178" i="6" s="1"/>
  <c r="Q181" i="6"/>
  <c r="Q180" i="6" s="1"/>
  <c r="Q179" i="6" s="1"/>
  <c r="Q178" i="6" s="1"/>
  <c r="P181" i="6"/>
  <c r="P180" i="6" s="1"/>
  <c r="P179" i="6" s="1"/>
  <c r="P178" i="6" s="1"/>
  <c r="O181" i="6"/>
  <c r="O180" i="6" s="1"/>
  <c r="O179" i="6" s="1"/>
  <c r="O178" i="6" s="1"/>
  <c r="S180" i="6" l="1"/>
  <c r="U181" i="6"/>
  <c r="O34" i="7"/>
  <c r="B32" i="7"/>
  <c r="M34" i="7"/>
  <c r="M33" i="7" s="1"/>
  <c r="M32" i="7" s="1"/>
  <c r="S179" i="6" l="1"/>
  <c r="U180" i="6"/>
  <c r="S136" i="6"/>
  <c r="Q136" i="6"/>
  <c r="O136" i="6"/>
  <c r="O33" i="7" s="1"/>
  <c r="T32" i="7"/>
  <c r="R32" i="7"/>
  <c r="P32" i="7"/>
  <c r="U136" i="6" l="1"/>
  <c r="S178" i="6"/>
  <c r="U178" i="6" s="1"/>
  <c r="U179" i="6"/>
  <c r="Q33" i="7"/>
  <c r="Q135" i="6"/>
  <c r="Q32" i="7" s="1"/>
  <c r="S33" i="7"/>
  <c r="S135" i="6"/>
  <c r="O135" i="6"/>
  <c r="O32" i="7" s="1"/>
  <c r="O149" i="7"/>
  <c r="B93" i="7"/>
  <c r="T64" i="6"/>
  <c r="S64" i="6"/>
  <c r="R64" i="6"/>
  <c r="Q64" i="6"/>
  <c r="Q63" i="6" s="1"/>
  <c r="P64" i="6"/>
  <c r="O64" i="6"/>
  <c r="O167" i="7"/>
  <c r="L166" i="7"/>
  <c r="L167" i="7"/>
  <c r="J165" i="7"/>
  <c r="J166" i="7"/>
  <c r="J167" i="7"/>
  <c r="I165" i="7"/>
  <c r="I166" i="7"/>
  <c r="I167" i="7"/>
  <c r="H165" i="7"/>
  <c r="H166" i="7"/>
  <c r="H167" i="7"/>
  <c r="G165" i="7"/>
  <c r="G166" i="7"/>
  <c r="G167" i="7"/>
  <c r="B166" i="7"/>
  <c r="B167" i="7"/>
  <c r="B165" i="7"/>
  <c r="O164" i="7"/>
  <c r="C162" i="7"/>
  <c r="D162" i="7"/>
  <c r="E162" i="7"/>
  <c r="F162" i="7"/>
  <c r="G162" i="7"/>
  <c r="H162" i="7"/>
  <c r="I162" i="7"/>
  <c r="J162" i="7"/>
  <c r="C163" i="7"/>
  <c r="D163" i="7"/>
  <c r="E163" i="7"/>
  <c r="F163" i="7"/>
  <c r="G163" i="7"/>
  <c r="H163" i="7"/>
  <c r="I163" i="7"/>
  <c r="J163" i="7"/>
  <c r="K163" i="7"/>
  <c r="L163" i="7"/>
  <c r="C164" i="7"/>
  <c r="D164" i="7"/>
  <c r="E164" i="7"/>
  <c r="F164" i="7"/>
  <c r="G164" i="7"/>
  <c r="H164" i="7"/>
  <c r="I164" i="7"/>
  <c r="J164" i="7"/>
  <c r="K164" i="7"/>
  <c r="L164" i="7"/>
  <c r="B163" i="7"/>
  <c r="B164" i="7"/>
  <c r="B162" i="7"/>
  <c r="F165" i="7"/>
  <c r="F166" i="7"/>
  <c r="K166" i="7"/>
  <c r="F167" i="7"/>
  <c r="K167" i="7"/>
  <c r="S200" i="6"/>
  <c r="Q200" i="6"/>
  <c r="Q163" i="7" s="1"/>
  <c r="O200" i="6"/>
  <c r="O199" i="6" s="1"/>
  <c r="O162" i="7" s="1"/>
  <c r="T199" i="6"/>
  <c r="T162" i="7" s="1"/>
  <c r="R199" i="6"/>
  <c r="R162" i="7" s="1"/>
  <c r="P199" i="6"/>
  <c r="P162" i="7" s="1"/>
  <c r="S163" i="7" l="1"/>
  <c r="U200" i="6"/>
  <c r="U64" i="6"/>
  <c r="S32" i="7"/>
  <c r="U135" i="6"/>
  <c r="O63" i="6"/>
  <c r="S199" i="6"/>
  <c r="Q199" i="6"/>
  <c r="Q162" i="7" s="1"/>
  <c r="R63" i="6"/>
  <c r="S63" i="6"/>
  <c r="U63" i="6" s="1"/>
  <c r="P63" i="6"/>
  <c r="T63" i="6"/>
  <c r="O163" i="7"/>
  <c r="S162" i="7" l="1"/>
  <c r="U199" i="6"/>
  <c r="O31" i="7"/>
  <c r="O125" i="6" l="1"/>
  <c r="S125" i="6"/>
  <c r="Q125" i="6"/>
  <c r="M125" i="6"/>
  <c r="U125" i="6" l="1"/>
  <c r="B50" i="7"/>
  <c r="B47" i="7"/>
  <c r="B44" i="7"/>
  <c r="O46" i="7"/>
  <c r="O49" i="7"/>
  <c r="O52" i="7"/>
  <c r="N46" i="7"/>
  <c r="N45" i="7" s="1"/>
  <c r="N44" i="7" s="1"/>
  <c r="N43" i="7" s="1"/>
  <c r="M46" i="7"/>
  <c r="M45" i="7" s="1"/>
  <c r="M44" i="7" s="1"/>
  <c r="M43" i="7" s="1"/>
  <c r="N49" i="7"/>
  <c r="N48" i="7" s="1"/>
  <c r="N47" i="7" s="1"/>
  <c r="M49" i="7"/>
  <c r="M48" i="7" s="1"/>
  <c r="M47" i="7" s="1"/>
  <c r="N52" i="7"/>
  <c r="N51" i="7" s="1"/>
  <c r="N50" i="7" s="1"/>
  <c r="M52" i="7"/>
  <c r="M51" i="7" s="1"/>
  <c r="M50" i="7" s="1"/>
  <c r="T155" i="6"/>
  <c r="T48" i="7" s="1"/>
  <c r="S155" i="6"/>
  <c r="R155" i="6"/>
  <c r="R48" i="7" s="1"/>
  <c r="Q155" i="6"/>
  <c r="P155" i="6"/>
  <c r="P48" i="7" s="1"/>
  <c r="O155" i="6"/>
  <c r="O48" i="7" s="1"/>
  <c r="N155" i="6"/>
  <c r="M155" i="6"/>
  <c r="M154" i="6" s="1"/>
  <c r="T158" i="6"/>
  <c r="T51" i="7" s="1"/>
  <c r="S158" i="6"/>
  <c r="R158" i="6"/>
  <c r="R51" i="7" s="1"/>
  <c r="Q158" i="6"/>
  <c r="Q51" i="7" s="1"/>
  <c r="P158" i="6"/>
  <c r="P51" i="7" s="1"/>
  <c r="O158" i="6"/>
  <c r="O157" i="6" s="1"/>
  <c r="O50" i="7" s="1"/>
  <c r="N158" i="6"/>
  <c r="M158" i="6"/>
  <c r="M157" i="6" s="1"/>
  <c r="T152" i="6"/>
  <c r="T45" i="7" s="1"/>
  <c r="S152" i="6"/>
  <c r="R152" i="6"/>
  <c r="R45" i="7" s="1"/>
  <c r="Q152" i="6"/>
  <c r="P152" i="6"/>
  <c r="P45" i="7" s="1"/>
  <c r="O152" i="6"/>
  <c r="O45" i="7" s="1"/>
  <c r="N152" i="6"/>
  <c r="M152" i="6"/>
  <c r="M151" i="6" s="1"/>
  <c r="U152" i="6" l="1"/>
  <c r="S51" i="7"/>
  <c r="U158" i="6"/>
  <c r="U155" i="6"/>
  <c r="Q157" i="6"/>
  <c r="Q50" i="7" s="1"/>
  <c r="S150" i="6"/>
  <c r="S45" i="7"/>
  <c r="S154" i="6"/>
  <c r="S48" i="7"/>
  <c r="Q150" i="6"/>
  <c r="Q43" i="7" s="1"/>
  <c r="Q45" i="7"/>
  <c r="Q154" i="6"/>
  <c r="Q47" i="7" s="1"/>
  <c r="Q48" i="7"/>
  <c r="O154" i="6"/>
  <c r="O47" i="7" s="1"/>
  <c r="T150" i="6"/>
  <c r="T43" i="7" s="1"/>
  <c r="P150" i="6"/>
  <c r="P43" i="7" s="1"/>
  <c r="S157" i="6"/>
  <c r="O51" i="7"/>
  <c r="R150" i="6"/>
  <c r="R43" i="7" s="1"/>
  <c r="Q151" i="6"/>
  <c r="Q44" i="7" s="1"/>
  <c r="S151" i="6"/>
  <c r="O151" i="6"/>
  <c r="C24" i="12"/>
  <c r="C23" i="12"/>
  <c r="O154" i="7"/>
  <c r="B151" i="7"/>
  <c r="B152" i="7"/>
  <c r="B153" i="7"/>
  <c r="B154" i="7"/>
  <c r="P176" i="6"/>
  <c r="Q176" i="6"/>
  <c r="R176" i="6"/>
  <c r="S176" i="6"/>
  <c r="T176" i="6"/>
  <c r="O176" i="6"/>
  <c r="O153" i="7" s="1"/>
  <c r="B155" i="7"/>
  <c r="B156" i="7"/>
  <c r="B157" i="7"/>
  <c r="B158" i="7"/>
  <c r="O158" i="7"/>
  <c r="N157" i="7"/>
  <c r="N156" i="7" s="1"/>
  <c r="M157" i="7"/>
  <c r="M156" i="7" s="1"/>
  <c r="O81" i="7"/>
  <c r="O80" i="7" s="1"/>
  <c r="O79" i="7" s="1"/>
  <c r="B79" i="7"/>
  <c r="B76" i="7"/>
  <c r="O78" i="7"/>
  <c r="O77" i="7" s="1"/>
  <c r="O76" i="7" s="1"/>
  <c r="S25" i="7"/>
  <c r="S24" i="7" s="1"/>
  <c r="S23" i="7" s="1"/>
  <c r="Q25" i="7"/>
  <c r="Q24" i="7" s="1"/>
  <c r="Q23" i="7" s="1"/>
  <c r="Q125" i="7"/>
  <c r="Q124" i="7" s="1"/>
  <c r="Q123" i="7" s="1"/>
  <c r="S125" i="7"/>
  <c r="S124" i="7" s="1"/>
  <c r="S123" i="7" s="1"/>
  <c r="T53" i="6"/>
  <c r="S53" i="6"/>
  <c r="R53" i="6"/>
  <c r="Q53" i="6"/>
  <c r="P53" i="6"/>
  <c r="O53" i="6"/>
  <c r="T52" i="6"/>
  <c r="N23" i="12" s="1"/>
  <c r="S52" i="6"/>
  <c r="R52" i="6"/>
  <c r="L23" i="12" s="1"/>
  <c r="Q52" i="6"/>
  <c r="K23" i="12" s="1"/>
  <c r="P52" i="6"/>
  <c r="J23" i="12" s="1"/>
  <c r="O52" i="6"/>
  <c r="I23" i="12" s="1"/>
  <c r="S153" i="7" l="1"/>
  <c r="U176" i="6"/>
  <c r="S44" i="7"/>
  <c r="U151" i="6"/>
  <c r="S50" i="7"/>
  <c r="U157" i="6"/>
  <c r="U53" i="6"/>
  <c r="S47" i="7"/>
  <c r="U154" i="6"/>
  <c r="U52" i="6"/>
  <c r="S43" i="7"/>
  <c r="R175" i="6"/>
  <c r="R153" i="7"/>
  <c r="Q175" i="6"/>
  <c r="Q153" i="7"/>
  <c r="T175" i="6"/>
  <c r="T153" i="7"/>
  <c r="P175" i="6"/>
  <c r="P153" i="7"/>
  <c r="M23" i="12"/>
  <c r="S175" i="6"/>
  <c r="O150" i="6"/>
  <c r="U150" i="6" s="1"/>
  <c r="O44" i="7"/>
  <c r="O175" i="6"/>
  <c r="T55" i="6"/>
  <c r="N24" i="12" s="1"/>
  <c r="S55" i="6"/>
  <c r="R55" i="6"/>
  <c r="L24" i="12" s="1"/>
  <c r="Q55" i="6"/>
  <c r="K24" i="12" s="1"/>
  <c r="P55" i="6"/>
  <c r="J24" i="12" s="1"/>
  <c r="O55" i="6"/>
  <c r="U55" i="6" l="1"/>
  <c r="S152" i="7"/>
  <c r="U175" i="6"/>
  <c r="P174" i="6"/>
  <c r="P152" i="7"/>
  <c r="Q174" i="6"/>
  <c r="Q152" i="7"/>
  <c r="T174" i="6"/>
  <c r="T152" i="7"/>
  <c r="R174" i="6"/>
  <c r="R152" i="7"/>
  <c r="S174" i="6"/>
  <c r="M24" i="12"/>
  <c r="O43" i="7"/>
  <c r="I24" i="12"/>
  <c r="I22" i="12" s="1"/>
  <c r="O174" i="6"/>
  <c r="O152" i="7"/>
  <c r="S151" i="7" l="1"/>
  <c r="U174" i="6"/>
  <c r="R173" i="6"/>
  <c r="R172" i="6" s="1"/>
  <c r="R171" i="6" s="1"/>
  <c r="R151" i="7"/>
  <c r="Q173" i="6"/>
  <c r="Q172" i="6" s="1"/>
  <c r="Q171" i="6" s="1"/>
  <c r="Q151" i="7"/>
  <c r="T173" i="6"/>
  <c r="T172" i="6" s="1"/>
  <c r="T171" i="6" s="1"/>
  <c r="T151" i="7"/>
  <c r="P173" i="6"/>
  <c r="P172" i="6" s="1"/>
  <c r="P171" i="6" s="1"/>
  <c r="P151" i="7"/>
  <c r="S173" i="6"/>
  <c r="O173" i="6"/>
  <c r="O172" i="6" s="1"/>
  <c r="O151" i="7"/>
  <c r="U173" i="6" l="1"/>
  <c r="O171" i="6"/>
  <c r="S172" i="6"/>
  <c r="U172" i="6" s="1"/>
  <c r="O123" i="6"/>
  <c r="U123" i="6" s="1"/>
  <c r="S171" i="6" l="1"/>
  <c r="U171" i="6" s="1"/>
  <c r="O122" i="7" l="1"/>
  <c r="P36" i="6"/>
  <c r="P157" i="7" s="1"/>
  <c r="Q36" i="6"/>
  <c r="Q157" i="7" s="1"/>
  <c r="R36" i="6"/>
  <c r="R157" i="7" s="1"/>
  <c r="S36" i="6"/>
  <c r="T36" i="6"/>
  <c r="T157" i="7" s="1"/>
  <c r="S157" i="7" l="1"/>
  <c r="S35" i="6"/>
  <c r="R35" i="6"/>
  <c r="R156" i="7" s="1"/>
  <c r="Q35" i="6"/>
  <c r="Q156" i="7" s="1"/>
  <c r="T35" i="6"/>
  <c r="T156" i="7" s="1"/>
  <c r="P35" i="6"/>
  <c r="P156" i="7" s="1"/>
  <c r="M37" i="6"/>
  <c r="M36" i="6" s="1"/>
  <c r="M35" i="6" s="1"/>
  <c r="O36" i="6"/>
  <c r="O157" i="7" s="1"/>
  <c r="N36" i="6"/>
  <c r="U36" i="6" l="1"/>
  <c r="S156" i="7"/>
  <c r="T33" i="6"/>
  <c r="T34" i="6"/>
  <c r="T155" i="7" s="1"/>
  <c r="T150" i="7" s="1"/>
  <c r="R33" i="6"/>
  <c r="R34" i="6"/>
  <c r="R155" i="7" s="1"/>
  <c r="R150" i="7" s="1"/>
  <c r="P33" i="6"/>
  <c r="P34" i="6"/>
  <c r="P155" i="7" s="1"/>
  <c r="P150" i="7" s="1"/>
  <c r="Q33" i="6"/>
  <c r="Q34" i="6"/>
  <c r="Q155" i="7" s="1"/>
  <c r="Q150" i="7" s="1"/>
  <c r="S33" i="6"/>
  <c r="S34" i="6"/>
  <c r="O35" i="6"/>
  <c r="U35" i="6" s="1"/>
  <c r="S155" i="7" l="1"/>
  <c r="S150" i="7" s="1"/>
  <c r="U34" i="6"/>
  <c r="O156" i="7"/>
  <c r="O34" i="6"/>
  <c r="O155" i="7" l="1"/>
  <c r="O150" i="7" s="1"/>
  <c r="O33" i="6"/>
  <c r="U33" i="6" s="1"/>
  <c r="P121" i="6"/>
  <c r="R121" i="6"/>
  <c r="T121" i="6"/>
  <c r="O105" i="7"/>
  <c r="O106" i="7"/>
  <c r="O111" i="7"/>
  <c r="O110" i="7" s="1"/>
  <c r="O113" i="7"/>
  <c r="O112" i="7" s="1"/>
  <c r="O116" i="7"/>
  <c r="O115" i="7" s="1"/>
  <c r="O114" i="7" s="1"/>
  <c r="O118" i="7"/>
  <c r="O117" i="7" s="1"/>
  <c r="O121" i="7"/>
  <c r="O120" i="7" s="1"/>
  <c r="O135" i="7"/>
  <c r="O134" i="7" s="1"/>
  <c r="O133" i="7" s="1"/>
  <c r="O142" i="7"/>
  <c r="O141" i="7" s="1"/>
  <c r="O140" i="7" s="1"/>
  <c r="O145" i="7"/>
  <c r="O144" i="7" s="1"/>
  <c r="O143" i="7" s="1"/>
  <c r="O148" i="7"/>
  <c r="O147" i="7" s="1"/>
  <c r="O146" i="7" s="1"/>
  <c r="M105" i="7"/>
  <c r="N105" i="7"/>
  <c r="N104" i="7" s="1"/>
  <c r="M106" i="7"/>
  <c r="N106" i="7"/>
  <c r="M109" i="7"/>
  <c r="M108" i="7" s="1"/>
  <c r="N109" i="7"/>
  <c r="N108" i="7" s="1"/>
  <c r="N111" i="7"/>
  <c r="N110" i="7" s="1"/>
  <c r="M113" i="7"/>
  <c r="M112" i="7" s="1"/>
  <c r="N113" i="7"/>
  <c r="N112" i="7" s="1"/>
  <c r="M116" i="7"/>
  <c r="M115" i="7" s="1"/>
  <c r="M114" i="7" s="1"/>
  <c r="N116" i="7"/>
  <c r="N115" i="7" s="1"/>
  <c r="N114" i="7" s="1"/>
  <c r="M119" i="7"/>
  <c r="M122" i="7"/>
  <c r="M121" i="7" s="1"/>
  <c r="M120" i="7" s="1"/>
  <c r="N122" i="7"/>
  <c r="N121" i="7" s="1"/>
  <c r="N120" i="7" s="1"/>
  <c r="N125" i="7"/>
  <c r="N124" i="7" s="1"/>
  <c r="M127" i="7"/>
  <c r="M126" i="7" s="1"/>
  <c r="N127" i="7"/>
  <c r="N126" i="7" s="1"/>
  <c r="M130" i="7"/>
  <c r="M129" i="7" s="1"/>
  <c r="M128" i="7" s="1"/>
  <c r="N130" i="7"/>
  <c r="N129" i="7" s="1"/>
  <c r="N128" i="7" s="1"/>
  <c r="M135" i="7"/>
  <c r="M134" i="7" s="1"/>
  <c r="M133" i="7" s="1"/>
  <c r="M132" i="7" s="1"/>
  <c r="N135" i="7"/>
  <c r="N134" i="7" s="1"/>
  <c r="N133" i="7" s="1"/>
  <c r="N132" i="7" s="1"/>
  <c r="M142" i="7"/>
  <c r="M141" i="7" s="1"/>
  <c r="M140" i="7" s="1"/>
  <c r="N142" i="7"/>
  <c r="N141" i="7" s="1"/>
  <c r="N140" i="7" s="1"/>
  <c r="M145" i="7"/>
  <c r="M144" i="7" s="1"/>
  <c r="M143" i="7" s="1"/>
  <c r="N145" i="7"/>
  <c r="N144" i="7" s="1"/>
  <c r="N143" i="7" s="1"/>
  <c r="M149" i="7"/>
  <c r="M148" i="7" s="1"/>
  <c r="M147" i="7" s="1"/>
  <c r="M146" i="7" s="1"/>
  <c r="N149" i="7"/>
  <c r="N148" i="7" s="1"/>
  <c r="N147" i="7" s="1"/>
  <c r="N146" i="7" s="1"/>
  <c r="O85" i="7"/>
  <c r="O84" i="7" s="1"/>
  <c r="M162" i="7"/>
  <c r="N162" i="7"/>
  <c r="M163" i="7"/>
  <c r="N163" i="7"/>
  <c r="M164" i="7"/>
  <c r="N164" i="7"/>
  <c r="M165" i="7"/>
  <c r="N165" i="7"/>
  <c r="M166" i="7"/>
  <c r="N166" i="7"/>
  <c r="M167" i="7"/>
  <c r="N167" i="7"/>
  <c r="M168" i="7"/>
  <c r="N168" i="7"/>
  <c r="M169" i="7"/>
  <c r="N169" i="7"/>
  <c r="M170" i="7"/>
  <c r="N170" i="7"/>
  <c r="M171" i="7"/>
  <c r="N171" i="7"/>
  <c r="M172" i="7"/>
  <c r="N172" i="7"/>
  <c r="O172" i="7"/>
  <c r="M174" i="7"/>
  <c r="N174" i="7"/>
  <c r="M175" i="7"/>
  <c r="N175" i="7"/>
  <c r="O175" i="7"/>
  <c r="M177" i="7"/>
  <c r="N177" i="7"/>
  <c r="M178" i="7"/>
  <c r="N178" i="7"/>
  <c r="O178" i="7"/>
  <c r="B176" i="7"/>
  <c r="F176" i="7"/>
  <c r="G176" i="7"/>
  <c r="H176" i="7"/>
  <c r="I176" i="7"/>
  <c r="J176" i="7"/>
  <c r="K176" i="7"/>
  <c r="B177" i="7"/>
  <c r="F177" i="7"/>
  <c r="G177" i="7"/>
  <c r="H177" i="7"/>
  <c r="I177" i="7"/>
  <c r="J177" i="7"/>
  <c r="K177" i="7"/>
  <c r="L177" i="7"/>
  <c r="B178" i="7"/>
  <c r="F178" i="7"/>
  <c r="G178" i="7"/>
  <c r="H178" i="7"/>
  <c r="I178" i="7"/>
  <c r="J178" i="7"/>
  <c r="K178" i="7"/>
  <c r="L178" i="7"/>
  <c r="B175" i="7"/>
  <c r="F175" i="7"/>
  <c r="G175" i="7"/>
  <c r="H175" i="7"/>
  <c r="I175" i="7"/>
  <c r="J175" i="7"/>
  <c r="K175" i="7"/>
  <c r="L175" i="7"/>
  <c r="B168" i="7"/>
  <c r="B169" i="7"/>
  <c r="B170" i="7"/>
  <c r="B171" i="7"/>
  <c r="B172" i="7"/>
  <c r="B173" i="7"/>
  <c r="B174" i="7"/>
  <c r="F168" i="7"/>
  <c r="G168" i="7"/>
  <c r="F169" i="7"/>
  <c r="G169" i="7"/>
  <c r="H169" i="7"/>
  <c r="F170" i="7"/>
  <c r="G170" i="7"/>
  <c r="H170" i="7"/>
  <c r="I170" i="7"/>
  <c r="J170" i="7"/>
  <c r="K170" i="7"/>
  <c r="F171" i="7"/>
  <c r="G171" i="7"/>
  <c r="H171" i="7"/>
  <c r="I171" i="7"/>
  <c r="J171" i="7"/>
  <c r="K171" i="7"/>
  <c r="L171" i="7"/>
  <c r="F172" i="7"/>
  <c r="G172" i="7"/>
  <c r="H172" i="7"/>
  <c r="I172" i="7"/>
  <c r="J172" i="7"/>
  <c r="K172" i="7"/>
  <c r="L172" i="7"/>
  <c r="F173" i="7"/>
  <c r="G173" i="7"/>
  <c r="H173" i="7"/>
  <c r="I173" i="7"/>
  <c r="J173" i="7"/>
  <c r="K173" i="7"/>
  <c r="F174" i="7"/>
  <c r="G174" i="7"/>
  <c r="H174" i="7"/>
  <c r="I174" i="7"/>
  <c r="J174" i="7"/>
  <c r="K174" i="7"/>
  <c r="L174" i="7"/>
  <c r="B161" i="7"/>
  <c r="B160" i="7"/>
  <c r="O92" i="7"/>
  <c r="O91" i="7" s="1"/>
  <c r="O90" i="7" s="1"/>
  <c r="N86" i="7"/>
  <c r="N85" i="7" s="1"/>
  <c r="N84" i="7" s="1"/>
  <c r="N83" i="7" s="1"/>
  <c r="M86" i="7"/>
  <c r="M85" i="7" s="1"/>
  <c r="M84" i="7" s="1"/>
  <c r="M83" i="7" s="1"/>
  <c r="N89" i="7"/>
  <c r="N88" i="7" s="1"/>
  <c r="N87" i="7" s="1"/>
  <c r="M89" i="7"/>
  <c r="M88" i="7" s="1"/>
  <c r="M87" i="7" s="1"/>
  <c r="T56" i="6"/>
  <c r="S56" i="6"/>
  <c r="R56" i="6"/>
  <c r="Q56" i="6"/>
  <c r="P56" i="6"/>
  <c r="O56" i="6"/>
  <c r="J20" i="12"/>
  <c r="J19" i="12" s="1"/>
  <c r="K20" i="12"/>
  <c r="L20" i="12"/>
  <c r="L19" i="12" s="1"/>
  <c r="M20" i="12"/>
  <c r="N20" i="12"/>
  <c r="N19" i="12" s="1"/>
  <c r="M22" i="12"/>
  <c r="K22" i="12"/>
  <c r="G22" i="12"/>
  <c r="K19" i="12" l="1"/>
  <c r="M19" i="12"/>
  <c r="U56" i="6"/>
  <c r="N160" i="7"/>
  <c r="N123" i="7"/>
  <c r="M139" i="7"/>
  <c r="M131" i="7" s="1"/>
  <c r="M104" i="7"/>
  <c r="M160" i="7"/>
  <c r="T21" i="7"/>
  <c r="N107" i="7"/>
  <c r="O104" i="7"/>
  <c r="O139" i="7"/>
  <c r="N139" i="7"/>
  <c r="N131" i="7" s="1"/>
  <c r="T61" i="6" l="1"/>
  <c r="S61" i="6"/>
  <c r="R61" i="6"/>
  <c r="Q61" i="6"/>
  <c r="P61" i="6"/>
  <c r="O61" i="6"/>
  <c r="U61" i="6" l="1"/>
  <c r="Q60" i="6"/>
  <c r="S60" i="6"/>
  <c r="U60" i="6" s="1"/>
  <c r="R60" i="6"/>
  <c r="O60" i="6"/>
  <c r="O59" i="6" s="1"/>
  <c r="P60" i="6"/>
  <c r="T60" i="6"/>
  <c r="S214" i="6"/>
  <c r="Q214" i="6"/>
  <c r="Q177" i="7" s="1"/>
  <c r="O214" i="6"/>
  <c r="T213" i="6"/>
  <c r="R213" i="6"/>
  <c r="R176" i="7" s="1"/>
  <c r="P213" i="6"/>
  <c r="P176" i="7" s="1"/>
  <c r="S211" i="6"/>
  <c r="Q211" i="6"/>
  <c r="Q174" i="7" s="1"/>
  <c r="O211" i="6"/>
  <c r="T210" i="6"/>
  <c r="T173" i="7" s="1"/>
  <c r="R210" i="6"/>
  <c r="R173" i="7" s="1"/>
  <c r="P210" i="6"/>
  <c r="P173" i="7" s="1"/>
  <c r="S208" i="6"/>
  <c r="U208" i="6" s="1"/>
  <c r="Q208" i="6"/>
  <c r="Q171" i="7" s="1"/>
  <c r="O208" i="6"/>
  <c r="T207" i="6"/>
  <c r="T170" i="7" s="1"/>
  <c r="R207" i="6"/>
  <c r="R170" i="7" s="1"/>
  <c r="P207" i="6"/>
  <c r="P170" i="7" s="1"/>
  <c r="T204" i="6"/>
  <c r="T167" i="7" s="1"/>
  <c r="R204" i="6"/>
  <c r="R167" i="7" s="1"/>
  <c r="P204" i="6"/>
  <c r="P167" i="7" s="1"/>
  <c r="S203" i="6"/>
  <c r="Q203" i="6"/>
  <c r="Q166" i="7" s="1"/>
  <c r="O203" i="6"/>
  <c r="O166" i="7" s="1"/>
  <c r="T202" i="6"/>
  <c r="T165" i="7" s="1"/>
  <c r="R202" i="6"/>
  <c r="R165" i="7" s="1"/>
  <c r="P202" i="6"/>
  <c r="P165" i="7" s="1"/>
  <c r="S177" i="7" l="1"/>
  <c r="U214" i="6"/>
  <c r="S174" i="7"/>
  <c r="U211" i="6"/>
  <c r="S166" i="7"/>
  <c r="U203" i="6"/>
  <c r="T83" i="7"/>
  <c r="T82" i="7" s="1"/>
  <c r="T59" i="6"/>
  <c r="T58" i="6" s="1"/>
  <c r="R83" i="7"/>
  <c r="R82" i="7" s="1"/>
  <c r="R59" i="6"/>
  <c r="R58" i="6" s="1"/>
  <c r="P83" i="7"/>
  <c r="P82" i="7" s="1"/>
  <c r="P59" i="6"/>
  <c r="P58" i="6" s="1"/>
  <c r="S83" i="7"/>
  <c r="S82" i="7" s="1"/>
  <c r="S59" i="6"/>
  <c r="Q83" i="7"/>
  <c r="Q82" i="7" s="1"/>
  <c r="Q59" i="6"/>
  <c r="Q58" i="6" s="1"/>
  <c r="S207" i="6"/>
  <c r="S171" i="7"/>
  <c r="T201" i="6"/>
  <c r="T164" i="7" s="1"/>
  <c r="T176" i="7"/>
  <c r="P201" i="6"/>
  <c r="P164" i="7" s="1"/>
  <c r="R198" i="6"/>
  <c r="R161" i="7" s="1"/>
  <c r="R201" i="6"/>
  <c r="R164" i="7" s="1"/>
  <c r="P198" i="6"/>
  <c r="P161" i="7" s="1"/>
  <c r="T198" i="6"/>
  <c r="T161" i="7" s="1"/>
  <c r="O202" i="6"/>
  <c r="O198" i="6" s="1"/>
  <c r="O207" i="6"/>
  <c r="O171" i="7"/>
  <c r="S210" i="6"/>
  <c r="O213" i="6"/>
  <c r="O177" i="7"/>
  <c r="Q207" i="6"/>
  <c r="Q170" i="7" s="1"/>
  <c r="Q213" i="6"/>
  <c r="Q176" i="7" s="1"/>
  <c r="Q202" i="6"/>
  <c r="Q165" i="7" s="1"/>
  <c r="O210" i="6"/>
  <c r="O174" i="7"/>
  <c r="S213" i="6"/>
  <c r="S202" i="6"/>
  <c r="Q210" i="6"/>
  <c r="Q173" i="7" s="1"/>
  <c r="R206" i="6"/>
  <c r="R169" i="7" s="1"/>
  <c r="P206" i="6"/>
  <c r="P169" i="7" s="1"/>
  <c r="T206" i="6"/>
  <c r="T169" i="7" s="1"/>
  <c r="S70" i="6"/>
  <c r="Q70" i="6"/>
  <c r="Q100" i="7" s="1"/>
  <c r="Q99" i="7" s="1"/>
  <c r="Q98" i="7" s="1"/>
  <c r="O70" i="6"/>
  <c r="P70" i="6" s="1"/>
  <c r="P100" i="7" s="1"/>
  <c r="P99" i="7" s="1"/>
  <c r="P98" i="7" s="1"/>
  <c r="O125" i="7"/>
  <c r="O124" i="7" s="1"/>
  <c r="O127" i="7"/>
  <c r="O126" i="7" s="1"/>
  <c r="S100" i="7" l="1"/>
  <c r="S99" i="7" s="1"/>
  <c r="S98" i="7" s="1"/>
  <c r="U70" i="6"/>
  <c r="S165" i="7"/>
  <c r="U202" i="6"/>
  <c r="S176" i="7"/>
  <c r="U213" i="6"/>
  <c r="U59" i="6"/>
  <c r="S173" i="7"/>
  <c r="U210" i="6"/>
  <c r="S170" i="7"/>
  <c r="U207" i="6"/>
  <c r="O165" i="7"/>
  <c r="O83" i="7"/>
  <c r="O82" i="7" s="1"/>
  <c r="S58" i="6"/>
  <c r="O109" i="7"/>
  <c r="O108" i="7" s="1"/>
  <c r="O107" i="7" s="1"/>
  <c r="O176" i="7"/>
  <c r="O170" i="7"/>
  <c r="O173" i="7"/>
  <c r="O58" i="6"/>
  <c r="S198" i="6"/>
  <c r="Q198" i="6"/>
  <c r="Q161" i="7" s="1"/>
  <c r="O123" i="7"/>
  <c r="R70" i="6"/>
  <c r="R100" i="7" s="1"/>
  <c r="R99" i="7" s="1"/>
  <c r="R98" i="7" s="1"/>
  <c r="T70" i="6"/>
  <c r="T100" i="7" s="1"/>
  <c r="T99" i="7" s="1"/>
  <c r="T98" i="7" s="1"/>
  <c r="O206" i="6"/>
  <c r="O169" i="7" s="1"/>
  <c r="S206" i="6"/>
  <c r="Q206" i="6"/>
  <c r="Q169" i="7" s="1"/>
  <c r="T197" i="6"/>
  <c r="T160" i="7" s="1"/>
  <c r="R197" i="6"/>
  <c r="R160" i="7" s="1"/>
  <c r="P197" i="6"/>
  <c r="P160" i="7" s="1"/>
  <c r="U58" i="6" l="1"/>
  <c r="S161" i="7"/>
  <c r="U198" i="6"/>
  <c r="S169" i="7"/>
  <c r="U206" i="6"/>
  <c r="O161" i="7"/>
  <c r="O197" i="6"/>
  <c r="S205" i="6"/>
  <c r="O205" i="6"/>
  <c r="Q205" i="6"/>
  <c r="Q168" i="7" s="1"/>
  <c r="P196" i="6"/>
  <c r="P159" i="7" s="1"/>
  <c r="T196" i="6"/>
  <c r="T159" i="7" s="1"/>
  <c r="R196" i="6"/>
  <c r="R159" i="7" s="1"/>
  <c r="Q111" i="7"/>
  <c r="Q110" i="7" s="1"/>
  <c r="S168" i="7" l="1"/>
  <c r="U205" i="6"/>
  <c r="O168" i="7"/>
  <c r="O160" i="7"/>
  <c r="O196" i="6"/>
  <c r="O159" i="7" l="1"/>
  <c r="I21" i="12"/>
  <c r="S98" i="6"/>
  <c r="Q98" i="6"/>
  <c r="Q130" i="7" s="1"/>
  <c r="Q129" i="7" s="1"/>
  <c r="Q128" i="7" s="1"/>
  <c r="O98" i="6"/>
  <c r="S130" i="7" l="1"/>
  <c r="S129" i="7" s="1"/>
  <c r="S128" i="7" s="1"/>
  <c r="U98" i="6"/>
  <c r="P98" i="6"/>
  <c r="P130" i="7" s="1"/>
  <c r="P129" i="7" s="1"/>
  <c r="P128" i="7" s="1"/>
  <c r="O130" i="7"/>
  <c r="O129" i="7" s="1"/>
  <c r="O128" i="7" s="1"/>
  <c r="R98" i="6"/>
  <c r="R130" i="7" s="1"/>
  <c r="R129" i="7" s="1"/>
  <c r="R128" i="7" s="1"/>
  <c r="T98" i="6"/>
  <c r="T130" i="7" s="1"/>
  <c r="T129" i="7" s="1"/>
  <c r="T128" i="7" s="1"/>
  <c r="Q109" i="7"/>
  <c r="Q108" i="7" s="1"/>
  <c r="Q107" i="7" s="1"/>
  <c r="Q97" i="7" l="1"/>
  <c r="Q96" i="7"/>
  <c r="R97" i="7"/>
  <c r="R96" i="7"/>
  <c r="T97" i="7"/>
  <c r="T96" i="7"/>
  <c r="P96" i="7"/>
  <c r="P97" i="7"/>
  <c r="S109" i="7"/>
  <c r="S108" i="7" s="1"/>
  <c r="S107" i="7" s="1"/>
  <c r="S96" i="7" l="1"/>
  <c r="S97" i="7"/>
  <c r="M28" i="7"/>
  <c r="N28" i="7"/>
  <c r="P74" i="6" l="1"/>
  <c r="Q74" i="6"/>
  <c r="R74" i="6"/>
  <c r="S74" i="6"/>
  <c r="T74" i="6"/>
  <c r="O74" i="6"/>
  <c r="U74" i="6" l="1"/>
  <c r="N121" i="6"/>
  <c r="N17" i="12" l="1"/>
  <c r="N16" i="12" s="1"/>
  <c r="M17" i="12"/>
  <c r="M16" i="12" s="1"/>
  <c r="T248" i="6"/>
  <c r="S248" i="6"/>
  <c r="T247" i="6"/>
  <c r="S247" i="6"/>
  <c r="T245" i="6"/>
  <c r="S245" i="6"/>
  <c r="T244" i="6"/>
  <c r="S244" i="6"/>
  <c r="T234" i="6"/>
  <c r="T215" i="6" s="1"/>
  <c r="T178" i="7" s="1"/>
  <c r="S234" i="6"/>
  <c r="T233" i="6"/>
  <c r="T229" i="6" s="1"/>
  <c r="T228" i="6" s="1"/>
  <c r="S233" i="6"/>
  <c r="T231" i="6"/>
  <c r="T230" i="6" s="1"/>
  <c r="S231" i="6"/>
  <c r="T222" i="6"/>
  <c r="S222" i="6"/>
  <c r="T221" i="6"/>
  <c r="S221" i="6"/>
  <c r="T194" i="6"/>
  <c r="T193" i="6" s="1"/>
  <c r="T192" i="6" s="1"/>
  <c r="T61" i="7" s="1"/>
  <c r="T60" i="7" s="1"/>
  <c r="T59" i="7" s="1"/>
  <c r="T58" i="7" s="1"/>
  <c r="T53" i="7" s="1"/>
  <c r="S191" i="6"/>
  <c r="T190" i="6"/>
  <c r="T189" i="6" s="1"/>
  <c r="S188" i="6"/>
  <c r="T187" i="6"/>
  <c r="T168" i="6"/>
  <c r="S168" i="6"/>
  <c r="T167" i="6"/>
  <c r="T162" i="6" s="1"/>
  <c r="T161" i="6" s="1"/>
  <c r="T160" i="6" s="1"/>
  <c r="S167" i="6"/>
  <c r="T165" i="6"/>
  <c r="S165" i="6"/>
  <c r="T164" i="6"/>
  <c r="S164" i="6"/>
  <c r="T148" i="6"/>
  <c r="S148" i="6"/>
  <c r="T146" i="6"/>
  <c r="S146" i="6"/>
  <c r="T143" i="6"/>
  <c r="S143" i="6"/>
  <c r="T142" i="6"/>
  <c r="S142" i="6"/>
  <c r="S140" i="6"/>
  <c r="T133" i="6"/>
  <c r="S133" i="6"/>
  <c r="T132" i="6"/>
  <c r="S132" i="6"/>
  <c r="T130" i="6"/>
  <c r="T124" i="6" s="1"/>
  <c r="S130" i="6"/>
  <c r="T129" i="6"/>
  <c r="S129" i="6"/>
  <c r="S122" i="6"/>
  <c r="T119" i="6"/>
  <c r="S119" i="6"/>
  <c r="T118" i="6"/>
  <c r="S118" i="6"/>
  <c r="T108" i="6"/>
  <c r="S108" i="6"/>
  <c r="T107" i="6"/>
  <c r="T103" i="6" s="1"/>
  <c r="T102" i="6" s="1"/>
  <c r="S107" i="6"/>
  <c r="T97" i="6"/>
  <c r="T96" i="6" s="1"/>
  <c r="S97" i="6"/>
  <c r="S89" i="6"/>
  <c r="T88" i="6"/>
  <c r="T87" i="6" s="1"/>
  <c r="S85" i="6"/>
  <c r="T84" i="6"/>
  <c r="T82" i="6"/>
  <c r="S82" i="6"/>
  <c r="T80" i="6"/>
  <c r="S80" i="6"/>
  <c r="S78" i="6"/>
  <c r="T72" i="6"/>
  <c r="T71" i="6" s="1"/>
  <c r="T69" i="6"/>
  <c r="T68" i="6" s="1"/>
  <c r="T67" i="6" s="1"/>
  <c r="T66" i="6" s="1"/>
  <c r="S69" i="6"/>
  <c r="T50" i="6"/>
  <c r="S50" i="6"/>
  <c r="T49" i="6"/>
  <c r="T48" i="6" s="1"/>
  <c r="S49" i="6"/>
  <c r="T43" i="6"/>
  <c r="T42" i="6" s="1"/>
  <c r="S43" i="6"/>
  <c r="S31" i="6"/>
  <c r="T29" i="6"/>
  <c r="T28" i="6" s="1"/>
  <c r="T27" i="6" s="1"/>
  <c r="T26" i="6" s="1"/>
  <c r="T23" i="6"/>
  <c r="S23" i="6"/>
  <c r="T22" i="6"/>
  <c r="T21" i="6" s="1"/>
  <c r="S22" i="6"/>
  <c r="S103" i="6" l="1"/>
  <c r="S229" i="6"/>
  <c r="T132" i="7"/>
  <c r="T227" i="6"/>
  <c r="T226" i="6" s="1"/>
  <c r="T225" i="6" s="1"/>
  <c r="T117" i="6"/>
  <c r="S84" i="6"/>
  <c r="S190" i="6"/>
  <c r="S42" i="6"/>
  <c r="S162" i="6"/>
  <c r="S139" i="6"/>
  <c r="S21" i="6"/>
  <c r="S88" i="6"/>
  <c r="S124" i="6"/>
  <c r="S187" i="6"/>
  <c r="S28" i="6"/>
  <c r="S48" i="6"/>
  <c r="S68" i="6"/>
  <c r="S96" i="6"/>
  <c r="S121" i="6"/>
  <c r="S230" i="6"/>
  <c r="T243" i="6"/>
  <c r="S243" i="6"/>
  <c r="T25" i="6"/>
  <c r="S163" i="6"/>
  <c r="T212" i="6"/>
  <c r="T175" i="7" s="1"/>
  <c r="S220" i="6"/>
  <c r="S241" i="6"/>
  <c r="T20" i="6"/>
  <c r="T19" i="6" s="1"/>
  <c r="T18" i="6" s="1"/>
  <c r="T145" i="6"/>
  <c r="T241" i="6"/>
  <c r="T240" i="6" s="1"/>
  <c r="T239" i="6" s="1"/>
  <c r="S145" i="6"/>
  <c r="T242" i="6"/>
  <c r="S242" i="6"/>
  <c r="T101" i="6"/>
  <c r="T100" i="6" s="1"/>
  <c r="T99" i="6" s="1"/>
  <c r="T47" i="6"/>
  <c r="T46" i="6" s="1"/>
  <c r="T45" i="6" s="1"/>
  <c r="S77" i="6"/>
  <c r="S72" i="6"/>
  <c r="S47" i="6"/>
  <c r="T163" i="6"/>
  <c r="S194" i="6"/>
  <c r="T41" i="6"/>
  <c r="T40" i="6"/>
  <c r="T39" i="6" s="1"/>
  <c r="T38" i="6" s="1"/>
  <c r="T95" i="6"/>
  <c r="T94" i="6"/>
  <c r="T93" i="6" s="1"/>
  <c r="S20" i="6"/>
  <c r="T186" i="6"/>
  <c r="T185" i="6" s="1"/>
  <c r="T184" i="6" s="1"/>
  <c r="T183" i="6" s="1"/>
  <c r="S94" i="6" l="1"/>
  <c r="S228" i="6"/>
  <c r="S132" i="7"/>
  <c r="S131" i="7" s="1"/>
  <c r="S87" i="6"/>
  <c r="S40" i="6"/>
  <c r="S102" i="6"/>
  <c r="T131" i="7"/>
  <c r="T20" i="7" s="1"/>
  <c r="S117" i="6"/>
  <c r="S41" i="6"/>
  <c r="T22" i="7"/>
  <c r="T116" i="6"/>
  <c r="T115" i="6" s="1"/>
  <c r="S95" i="6"/>
  <c r="S71" i="6"/>
  <c r="S27" i="6"/>
  <c r="S39" i="6"/>
  <c r="S138" i="6"/>
  <c r="S101" i="6"/>
  <c r="S240" i="6"/>
  <c r="S161" i="6"/>
  <c r="S19" i="6"/>
  <c r="S93" i="6"/>
  <c r="S193" i="6"/>
  <c r="S219" i="6"/>
  <c r="T170" i="6"/>
  <c r="T17" i="6"/>
  <c r="S197" i="6"/>
  <c r="T224" i="6"/>
  <c r="T205" i="6"/>
  <c r="T168" i="7" s="1"/>
  <c r="T209" i="6"/>
  <c r="T172" i="7" s="1"/>
  <c r="T92" i="6"/>
  <c r="T91" i="6" s="1"/>
  <c r="S18" i="6" l="1"/>
  <c r="S22" i="7"/>
  <c r="S21" i="7" s="1"/>
  <c r="S20" i="7" s="1"/>
  <c r="S160" i="7"/>
  <c r="S26" i="6"/>
  <c r="S25" i="6" s="1"/>
  <c r="S92" i="6"/>
  <c r="S100" i="6"/>
  <c r="S67" i="6"/>
  <c r="S66" i="6" s="1"/>
  <c r="S116" i="6"/>
  <c r="T179" i="7"/>
  <c r="S38" i="6"/>
  <c r="S239" i="6"/>
  <c r="S227" i="6"/>
  <c r="S218" i="6"/>
  <c r="S91" i="6"/>
  <c r="S186" i="6"/>
  <c r="S160" i="6"/>
  <c r="T114" i="6"/>
  <c r="S196" i="6"/>
  <c r="N119" i="7"/>
  <c r="N118" i="7" s="1"/>
  <c r="N117" i="7" s="1"/>
  <c r="S115" i="6" l="1"/>
  <c r="S159" i="7"/>
  <c r="S179" i="7" s="1"/>
  <c r="S99" i="6"/>
  <c r="S185" i="6"/>
  <c r="S217" i="6"/>
  <c r="S226" i="6"/>
  <c r="S46" i="6"/>
  <c r="T113" i="6"/>
  <c r="T250" i="6" s="1"/>
  <c r="T182" i="7" s="1"/>
  <c r="M73" i="6"/>
  <c r="S114" i="6" l="1"/>
  <c r="S225" i="6"/>
  <c r="S45" i="6"/>
  <c r="S216" i="6"/>
  <c r="S184" i="6"/>
  <c r="T252" i="6"/>
  <c r="F70" i="7"/>
  <c r="G70" i="7"/>
  <c r="H70" i="7"/>
  <c r="I70" i="7"/>
  <c r="J70" i="7"/>
  <c r="K70" i="7"/>
  <c r="F71" i="7"/>
  <c r="G71" i="7"/>
  <c r="H71" i="7"/>
  <c r="I71" i="7"/>
  <c r="J71" i="7"/>
  <c r="K71" i="7"/>
  <c r="L71" i="7"/>
  <c r="F72" i="7"/>
  <c r="G72" i="7"/>
  <c r="H72" i="7"/>
  <c r="I72" i="7"/>
  <c r="J72" i="7"/>
  <c r="K72" i="7"/>
  <c r="L72" i="7"/>
  <c r="O72" i="7"/>
  <c r="O71" i="7" s="1"/>
  <c r="O70" i="7" s="1"/>
  <c r="N72" i="7"/>
  <c r="N71" i="7" s="1"/>
  <c r="N70" i="7" s="1"/>
  <c r="M72" i="7"/>
  <c r="M71" i="7" s="1"/>
  <c r="M70" i="7" s="1"/>
  <c r="N153" i="7"/>
  <c r="N152" i="7" s="1"/>
  <c r="N151" i="7" s="1"/>
  <c r="N150" i="7" s="1"/>
  <c r="M153" i="7"/>
  <c r="M152" i="7" s="1"/>
  <c r="M151" i="7" s="1"/>
  <c r="M150" i="7" s="1"/>
  <c r="M109" i="6"/>
  <c r="M195" i="6"/>
  <c r="S113" i="6" l="1"/>
  <c r="T181" i="7"/>
  <c r="T16" i="6"/>
  <c r="S183" i="6"/>
  <c r="S224" i="6"/>
  <c r="S17" i="6"/>
  <c r="R165" i="6"/>
  <c r="Q165" i="6"/>
  <c r="P165" i="6"/>
  <c r="O165" i="6"/>
  <c r="N165" i="6"/>
  <c r="M165" i="6"/>
  <c r="R164" i="6"/>
  <c r="Q164" i="6"/>
  <c r="P164" i="6"/>
  <c r="O164" i="6"/>
  <c r="N164" i="6"/>
  <c r="M164" i="6"/>
  <c r="Q89" i="6"/>
  <c r="O89" i="6"/>
  <c r="M89" i="6"/>
  <c r="M88" i="6" s="1"/>
  <c r="R88" i="6"/>
  <c r="R87" i="6" s="1"/>
  <c r="P88" i="6"/>
  <c r="P87" i="6" s="1"/>
  <c r="N88" i="6"/>
  <c r="N87" i="6" s="1"/>
  <c r="U89" i="6" l="1"/>
  <c r="U164" i="6"/>
  <c r="U165" i="6"/>
  <c r="Q88" i="6"/>
  <c r="Q87" i="6" s="1"/>
  <c r="S170" i="6"/>
  <c r="M87" i="6"/>
  <c r="O88" i="6"/>
  <c r="N129" i="6"/>
  <c r="U88" i="6" l="1"/>
  <c r="S250" i="6"/>
  <c r="O87" i="6"/>
  <c r="U87" i="6" s="1"/>
  <c r="M191" i="6"/>
  <c r="M81" i="6"/>
  <c r="M111" i="7" s="1"/>
  <c r="M110" i="7" s="1"/>
  <c r="M107" i="7" s="1"/>
  <c r="S182" i="7" l="1"/>
  <c r="S251" i="6"/>
  <c r="N31" i="7"/>
  <c r="N30" i="7" s="1"/>
  <c r="N29" i="7" s="1"/>
  <c r="M31" i="7"/>
  <c r="M30" i="7" s="1"/>
  <c r="M29" i="7" s="1"/>
  <c r="M27" i="7"/>
  <c r="M26" i="7" s="1"/>
  <c r="O28" i="7"/>
  <c r="O27" i="7" s="1"/>
  <c r="O26" i="7" s="1"/>
  <c r="N27" i="7"/>
  <c r="N26" i="7" s="1"/>
  <c r="M74" i="6"/>
  <c r="M119" i="6"/>
  <c r="M118" i="6" s="1"/>
  <c r="R133" i="6"/>
  <c r="Q133" i="6"/>
  <c r="P133" i="6"/>
  <c r="O133" i="6"/>
  <c r="N133" i="6"/>
  <c r="M133" i="6"/>
  <c r="R132" i="6"/>
  <c r="Q132" i="6"/>
  <c r="P132" i="6"/>
  <c r="O132" i="6"/>
  <c r="N132" i="6"/>
  <c r="N34" i="7" s="1"/>
  <c r="N33" i="7" s="1"/>
  <c r="N32" i="7" s="1"/>
  <c r="M132" i="6"/>
  <c r="R130" i="6"/>
  <c r="R124" i="6" s="1"/>
  <c r="Q130" i="6"/>
  <c r="P130" i="6"/>
  <c r="P124" i="6" s="1"/>
  <c r="O130" i="6"/>
  <c r="O124" i="6" s="1"/>
  <c r="N130" i="6"/>
  <c r="N124" i="6" s="1"/>
  <c r="M130" i="6"/>
  <c r="M124" i="6" s="1"/>
  <c r="R129" i="6"/>
  <c r="Q129" i="6"/>
  <c r="P129" i="6"/>
  <c r="O129" i="6"/>
  <c r="M129" i="6"/>
  <c r="U129" i="6" l="1"/>
  <c r="U132" i="6"/>
  <c r="S180" i="7"/>
  <c r="U130" i="6"/>
  <c r="U133" i="6"/>
  <c r="S252" i="6"/>
  <c r="Q124" i="6"/>
  <c r="U124" i="6" s="1"/>
  <c r="O30" i="7"/>
  <c r="O29" i="7" s="1"/>
  <c r="O56" i="7"/>
  <c r="O55" i="7" s="1"/>
  <c r="O54" i="7" s="1"/>
  <c r="M57" i="7"/>
  <c r="M56" i="7" s="1"/>
  <c r="M55" i="7" s="1"/>
  <c r="Q188" i="6"/>
  <c r="O188" i="6"/>
  <c r="M188" i="6"/>
  <c r="M187" i="6" s="1"/>
  <c r="M81" i="7" s="1"/>
  <c r="M80" i="7" s="1"/>
  <c r="M79" i="7" s="1"/>
  <c r="R187" i="6"/>
  <c r="P187" i="6"/>
  <c r="N187" i="6"/>
  <c r="N81" i="7" s="1"/>
  <c r="N80" i="7" s="1"/>
  <c r="N79" i="7" s="1"/>
  <c r="U188" i="6" l="1"/>
  <c r="S181" i="7"/>
  <c r="S16" i="6"/>
  <c r="Q187" i="6"/>
  <c r="O187" i="6"/>
  <c r="K17" i="12"/>
  <c r="K16" i="12" s="1"/>
  <c r="H17" i="12"/>
  <c r="H16" i="12" s="1"/>
  <c r="I20" i="12"/>
  <c r="J17" i="12"/>
  <c r="J16" i="12" s="1"/>
  <c r="L17" i="12"/>
  <c r="L16" i="12" s="1"/>
  <c r="G20" i="12"/>
  <c r="G19" i="12" s="1"/>
  <c r="G17" i="12" s="1"/>
  <c r="G16" i="12" s="1"/>
  <c r="U187" i="6" l="1"/>
  <c r="I19" i="12"/>
  <c r="I17" i="12" l="1"/>
  <c r="I16" i="12" s="1"/>
  <c r="N25" i="7" l="1"/>
  <c r="N24" i="7" s="1"/>
  <c r="N23" i="7" s="1"/>
  <c r="N22" i="7" s="1"/>
  <c r="O25" i="7"/>
  <c r="O24" i="7" s="1"/>
  <c r="O23" i="7" s="1"/>
  <c r="N38" i="7"/>
  <c r="N37" i="7" s="1"/>
  <c r="N36" i="7" s="1"/>
  <c r="N35" i="7" s="1"/>
  <c r="O38" i="7"/>
  <c r="O37" i="7" s="1"/>
  <c r="O36" i="7" s="1"/>
  <c r="O35" i="7" s="1"/>
  <c r="N42" i="7"/>
  <c r="N41" i="7" s="1"/>
  <c r="N40" i="7" s="1"/>
  <c r="N39" i="7" s="1"/>
  <c r="O42" i="7"/>
  <c r="O41" i="7" s="1"/>
  <c r="O40" i="7" s="1"/>
  <c r="O39" i="7" s="1"/>
  <c r="M42" i="7"/>
  <c r="M41" i="7" s="1"/>
  <c r="M40" i="7" s="1"/>
  <c r="M39" i="7" s="1"/>
  <c r="M38" i="7"/>
  <c r="M37" i="7" s="1"/>
  <c r="M36" i="7" s="1"/>
  <c r="M35" i="7" s="1"/>
  <c r="M25" i="7"/>
  <c r="M24" i="7" s="1"/>
  <c r="O61" i="7"/>
  <c r="O60" i="7" s="1"/>
  <c r="O59" i="7" s="1"/>
  <c r="N64" i="7"/>
  <c r="N63" i="7" s="1"/>
  <c r="N62" i="7" s="1"/>
  <c r="O64" i="7"/>
  <c r="O63" i="7" s="1"/>
  <c r="O62" i="7" s="1"/>
  <c r="N69" i="7"/>
  <c r="N68" i="7" s="1"/>
  <c r="N67" i="7" s="1"/>
  <c r="N66" i="7" s="1"/>
  <c r="O69" i="7"/>
  <c r="O68" i="7" s="1"/>
  <c r="O67" i="7" s="1"/>
  <c r="O66" i="7" s="1"/>
  <c r="N75" i="7"/>
  <c r="N74" i="7" s="1"/>
  <c r="N73" i="7" s="1"/>
  <c r="O75" i="7"/>
  <c r="O74" i="7" s="1"/>
  <c r="O73" i="7" s="1"/>
  <c r="N100" i="7"/>
  <c r="N99" i="7" s="1"/>
  <c r="N98" i="7" s="1"/>
  <c r="N97" i="7" s="1"/>
  <c r="O100" i="7"/>
  <c r="O99" i="7" s="1"/>
  <c r="O98" i="7" s="1"/>
  <c r="N103" i="7"/>
  <c r="N102" i="7" s="1"/>
  <c r="O103" i="7"/>
  <c r="O102" i="7" s="1"/>
  <c r="O101" i="7" s="1"/>
  <c r="M103" i="7"/>
  <c r="M100" i="7"/>
  <c r="M75" i="7"/>
  <c r="M74" i="7" s="1"/>
  <c r="M73" i="7" s="1"/>
  <c r="M69" i="7"/>
  <c r="M64" i="7"/>
  <c r="M63" i="7" s="1"/>
  <c r="M61" i="7"/>
  <c r="O65" i="7" l="1"/>
  <c r="O58" i="7"/>
  <c r="O53" i="7" s="1"/>
  <c r="O97" i="7"/>
  <c r="O96" i="7"/>
  <c r="N101" i="7"/>
  <c r="N65" i="7"/>
  <c r="N21" i="7"/>
  <c r="M23" i="7"/>
  <c r="M60" i="7"/>
  <c r="M59" i="7" s="1"/>
  <c r="M58" i="7" s="1"/>
  <c r="M62" i="7"/>
  <c r="M68" i="7"/>
  <c r="M67" i="7" s="1"/>
  <c r="M65" i="7" l="1"/>
  <c r="M66" i="7"/>
  <c r="M21" i="7"/>
  <c r="M22" i="7"/>
  <c r="M53" i="7"/>
  <c r="N96" i="7"/>
  <c r="O118" i="6"/>
  <c r="O119" i="6"/>
  <c r="O122" i="6"/>
  <c r="O140" i="6"/>
  <c r="O142" i="6"/>
  <c r="O143" i="6"/>
  <c r="R248" i="6"/>
  <c r="R247" i="6"/>
  <c r="R245" i="6"/>
  <c r="R244" i="6"/>
  <c r="R234" i="6"/>
  <c r="R215" i="6" s="1"/>
  <c r="R178" i="7" s="1"/>
  <c r="R233" i="6"/>
  <c r="R229" i="6" s="1"/>
  <c r="R228" i="6" s="1"/>
  <c r="R231" i="6"/>
  <c r="R230" i="6" s="1"/>
  <c r="R222" i="6"/>
  <c r="R221" i="6"/>
  <c r="R194" i="6"/>
  <c r="R193" i="6" s="1"/>
  <c r="R192" i="6" s="1"/>
  <c r="R61" i="7" s="1"/>
  <c r="R60" i="7" s="1"/>
  <c r="R59" i="7" s="1"/>
  <c r="R58" i="7" s="1"/>
  <c r="R53" i="7" s="1"/>
  <c r="R190" i="6"/>
  <c r="R168" i="6"/>
  <c r="R167" i="6"/>
  <c r="R163" i="6" s="1"/>
  <c r="R148" i="6"/>
  <c r="R146" i="6"/>
  <c r="R143" i="6"/>
  <c r="R142" i="6"/>
  <c r="R119" i="6"/>
  <c r="R118" i="6"/>
  <c r="R108" i="6"/>
  <c r="R107" i="6"/>
  <c r="R103" i="6" s="1"/>
  <c r="R102" i="6" s="1"/>
  <c r="R97" i="6"/>
  <c r="R96" i="6" s="1"/>
  <c r="R84" i="6"/>
  <c r="R82" i="6"/>
  <c r="R80" i="6"/>
  <c r="R72" i="6"/>
  <c r="R71" i="6" s="1"/>
  <c r="R69" i="6"/>
  <c r="R68" i="6" s="1"/>
  <c r="R67" i="6" s="1"/>
  <c r="R66" i="6" s="1"/>
  <c r="R50" i="6"/>
  <c r="R49" i="6"/>
  <c r="R48" i="6" s="1"/>
  <c r="R43" i="6"/>
  <c r="R42" i="6" s="1"/>
  <c r="R29" i="6"/>
  <c r="R28" i="6" s="1"/>
  <c r="R27" i="6" s="1"/>
  <c r="R26" i="6" s="1"/>
  <c r="R25" i="6" s="1"/>
  <c r="R23" i="6"/>
  <c r="R22" i="6"/>
  <c r="R21" i="6" s="1"/>
  <c r="P248" i="6"/>
  <c r="P247" i="6"/>
  <c r="P245" i="6"/>
  <c r="P244" i="6"/>
  <c r="P234" i="6"/>
  <c r="P215" i="6" s="1"/>
  <c r="P178" i="7" s="1"/>
  <c r="P233" i="6"/>
  <c r="P229" i="6" s="1"/>
  <c r="P228" i="6" s="1"/>
  <c r="P231" i="6"/>
  <c r="P230" i="6" s="1"/>
  <c r="P222" i="6"/>
  <c r="P221" i="6"/>
  <c r="P194" i="6"/>
  <c r="P193" i="6" s="1"/>
  <c r="P192" i="6" s="1"/>
  <c r="P61" i="7" s="1"/>
  <c r="P60" i="7" s="1"/>
  <c r="P59" i="7" s="1"/>
  <c r="P58" i="7" s="1"/>
  <c r="P53" i="7" s="1"/>
  <c r="P190" i="6"/>
  <c r="P168" i="6"/>
  <c r="P167" i="6"/>
  <c r="P163" i="6" s="1"/>
  <c r="P148" i="6"/>
  <c r="P146" i="6"/>
  <c r="P143" i="6"/>
  <c r="P142" i="6"/>
  <c r="P119" i="6"/>
  <c r="P118" i="6"/>
  <c r="P108" i="6"/>
  <c r="P107" i="6"/>
  <c r="P103" i="6" s="1"/>
  <c r="P102" i="6" s="1"/>
  <c r="P97" i="6"/>
  <c r="P96" i="6" s="1"/>
  <c r="P84" i="6"/>
  <c r="P82" i="6"/>
  <c r="P80" i="6"/>
  <c r="P72" i="6"/>
  <c r="P71" i="6" s="1"/>
  <c r="P69" i="6"/>
  <c r="P68" i="6" s="1"/>
  <c r="P67" i="6" s="1"/>
  <c r="P66" i="6" s="1"/>
  <c r="P50" i="6"/>
  <c r="P49" i="6"/>
  <c r="P48" i="6" s="1"/>
  <c r="P43" i="6"/>
  <c r="P42" i="6" s="1"/>
  <c r="P29" i="6"/>
  <c r="P28" i="6" s="1"/>
  <c r="P27" i="6" s="1"/>
  <c r="P26" i="6" s="1"/>
  <c r="P25" i="6" s="1"/>
  <c r="P23" i="6"/>
  <c r="P22" i="6"/>
  <c r="P21" i="6" s="1"/>
  <c r="Q248" i="6"/>
  <c r="Q247" i="6"/>
  <c r="U247" i="6" s="1"/>
  <c r="Q245" i="6"/>
  <c r="Q244" i="6"/>
  <c r="Q234" i="6"/>
  <c r="Q233" i="6"/>
  <c r="Q231" i="6"/>
  <c r="Q222" i="6"/>
  <c r="Q221" i="6"/>
  <c r="Q194" i="6"/>
  <c r="U194" i="6" s="1"/>
  <c r="Q191" i="6"/>
  <c r="Q168" i="6"/>
  <c r="Q167" i="6"/>
  <c r="Q148" i="6"/>
  <c r="U148" i="6" s="1"/>
  <c r="Q146" i="6"/>
  <c r="Q143" i="6"/>
  <c r="Q142" i="6"/>
  <c r="U142" i="6" s="1"/>
  <c r="Q140" i="6"/>
  <c r="U140" i="6" s="1"/>
  <c r="Q122" i="6"/>
  <c r="U122" i="6" s="1"/>
  <c r="Q119" i="6"/>
  <c r="Q118" i="6"/>
  <c r="U118" i="6" s="1"/>
  <c r="Q108" i="6"/>
  <c r="Q107" i="6"/>
  <c r="Q97" i="6"/>
  <c r="U97" i="6" s="1"/>
  <c r="Q85" i="6"/>
  <c r="Q82" i="6"/>
  <c r="Q80" i="6"/>
  <c r="Q78" i="6"/>
  <c r="U78" i="6" s="1"/>
  <c r="Q77" i="6"/>
  <c r="Q72" i="6"/>
  <c r="Q69" i="6"/>
  <c r="Q50" i="6"/>
  <c r="U50" i="6" s="1"/>
  <c r="Q49" i="6"/>
  <c r="Q43" i="6"/>
  <c r="Q31" i="6"/>
  <c r="Q23" i="6"/>
  <c r="U23" i="6" s="1"/>
  <c r="Q22" i="6"/>
  <c r="O248" i="6"/>
  <c r="O247" i="6"/>
  <c r="O245" i="6"/>
  <c r="O244" i="6"/>
  <c r="O234" i="6"/>
  <c r="O233" i="6"/>
  <c r="O229" i="6" s="1"/>
  <c r="O231" i="6"/>
  <c r="O222" i="6"/>
  <c r="O221" i="6"/>
  <c r="O194" i="6"/>
  <c r="O191" i="6"/>
  <c r="O168" i="6"/>
  <c r="O167" i="6"/>
  <c r="O148" i="6"/>
  <c r="O146" i="6"/>
  <c r="O108" i="6"/>
  <c r="O107" i="6"/>
  <c r="O103" i="6" s="1"/>
  <c r="O102" i="6" s="1"/>
  <c r="O97" i="6"/>
  <c r="O85" i="6"/>
  <c r="O82" i="6"/>
  <c r="O80" i="6"/>
  <c r="O78" i="6"/>
  <c r="O77" i="6"/>
  <c r="O72" i="6"/>
  <c r="O71" i="6" s="1"/>
  <c r="O69" i="6"/>
  <c r="O50" i="6"/>
  <c r="O49" i="6"/>
  <c r="O43" i="6"/>
  <c r="O31" i="6"/>
  <c r="O23" i="6"/>
  <c r="O22" i="6"/>
  <c r="N228" i="6"/>
  <c r="U43" i="6" l="1"/>
  <c r="U72" i="6"/>
  <c r="U82" i="6"/>
  <c r="U108" i="6"/>
  <c r="Q229" i="6"/>
  <c r="U233" i="6"/>
  <c r="U22" i="6"/>
  <c r="U49" i="6"/>
  <c r="U77" i="6"/>
  <c r="U85" i="6"/>
  <c r="U167" i="6"/>
  <c r="U221" i="6"/>
  <c r="U234" i="6"/>
  <c r="U248" i="6"/>
  <c r="U119" i="6"/>
  <c r="U143" i="6"/>
  <c r="U168" i="6"/>
  <c r="U222" i="6"/>
  <c r="U244" i="6"/>
  <c r="U31" i="6"/>
  <c r="U69" i="6"/>
  <c r="U80" i="6"/>
  <c r="Q103" i="6"/>
  <c r="U107" i="6"/>
  <c r="U146" i="6"/>
  <c r="U191" i="6"/>
  <c r="U231" i="6"/>
  <c r="U245" i="6"/>
  <c r="R132" i="7"/>
  <c r="R131" i="7" s="1"/>
  <c r="R227" i="6"/>
  <c r="R226" i="6" s="1"/>
  <c r="R225" i="6" s="1"/>
  <c r="R224" i="6" s="1"/>
  <c r="P132" i="7"/>
  <c r="P131" i="7" s="1"/>
  <c r="P227" i="6"/>
  <c r="P226" i="6" s="1"/>
  <c r="P225" i="6" s="1"/>
  <c r="P224" i="6" s="1"/>
  <c r="R117" i="6"/>
  <c r="P117" i="6"/>
  <c r="P116" i="6" s="1"/>
  <c r="O228" i="6"/>
  <c r="O132" i="7"/>
  <c r="O131" i="7" s="1"/>
  <c r="Q84" i="6"/>
  <c r="Q139" i="6"/>
  <c r="Q96" i="6"/>
  <c r="Q163" i="6"/>
  <c r="O48" i="6"/>
  <c r="O47" i="6" s="1"/>
  <c r="Q21" i="6"/>
  <c r="Q68" i="6"/>
  <c r="Q48" i="6"/>
  <c r="U48" i="6" s="1"/>
  <c r="Q193" i="6"/>
  <c r="Q42" i="6"/>
  <c r="Q71" i="6"/>
  <c r="U71" i="6" s="1"/>
  <c r="Q121" i="6"/>
  <c r="Q190" i="6"/>
  <c r="Q230" i="6"/>
  <c r="O68" i="6"/>
  <c r="O193" i="6"/>
  <c r="O42" i="6"/>
  <c r="O40" i="6" s="1"/>
  <c r="O163" i="6"/>
  <c r="O220" i="6"/>
  <c r="O21" i="6"/>
  <c r="O84" i="6"/>
  <c r="O139" i="6"/>
  <c r="O138" i="6" s="1"/>
  <c r="O96" i="6"/>
  <c r="O94" i="6" s="1"/>
  <c r="O190" i="6"/>
  <c r="O230" i="6"/>
  <c r="O121" i="6"/>
  <c r="O117" i="6" s="1"/>
  <c r="O116" i="6" s="1"/>
  <c r="R205" i="6"/>
  <c r="R168" i="7" s="1"/>
  <c r="P212" i="6"/>
  <c r="P175" i="7" s="1"/>
  <c r="R212" i="6"/>
  <c r="R175" i="7" s="1"/>
  <c r="P205" i="6"/>
  <c r="P168" i="7" s="1"/>
  <c r="Q220" i="6"/>
  <c r="U220" i="6" s="1"/>
  <c r="P186" i="6"/>
  <c r="P185" i="6" s="1"/>
  <c r="P184" i="6" s="1"/>
  <c r="P183" i="6" s="1"/>
  <c r="R186" i="6"/>
  <c r="R185" i="6" s="1"/>
  <c r="R184" i="6" s="1"/>
  <c r="R183" i="6" s="1"/>
  <c r="R243" i="6"/>
  <c r="O243" i="6"/>
  <c r="P243" i="6"/>
  <c r="Q243" i="6"/>
  <c r="R189" i="6"/>
  <c r="P189" i="6"/>
  <c r="O28" i="6"/>
  <c r="O20" i="6"/>
  <c r="Q20" i="6"/>
  <c r="P242" i="6"/>
  <c r="R241" i="6"/>
  <c r="R242" i="6"/>
  <c r="Q242" i="6"/>
  <c r="O145" i="6"/>
  <c r="O162" i="6"/>
  <c r="O242" i="6"/>
  <c r="Q47" i="6"/>
  <c r="U47" i="6" s="1"/>
  <c r="Q145" i="6"/>
  <c r="U145" i="6" s="1"/>
  <c r="Q241" i="6"/>
  <c r="P145" i="6"/>
  <c r="P162" i="6"/>
  <c r="P161" i="6" s="1"/>
  <c r="P160" i="6" s="1"/>
  <c r="R20" i="6"/>
  <c r="R19" i="6" s="1"/>
  <c r="R18" i="6" s="1"/>
  <c r="P20" i="6"/>
  <c r="P19" i="6" s="1"/>
  <c r="P18" i="6" s="1"/>
  <c r="P241" i="6"/>
  <c r="P240" i="6" s="1"/>
  <c r="P239" i="6" s="1"/>
  <c r="R145" i="6"/>
  <c r="R162" i="6"/>
  <c r="R161" i="6" s="1"/>
  <c r="R160" i="6" s="1"/>
  <c r="P41" i="6"/>
  <c r="P40" i="6"/>
  <c r="P39" i="6" s="1"/>
  <c r="P38" i="6" s="1"/>
  <c r="R41" i="6"/>
  <c r="R40" i="6"/>
  <c r="R39" i="6" s="1"/>
  <c r="R38" i="6" s="1"/>
  <c r="O241" i="6"/>
  <c r="P47" i="6"/>
  <c r="P46" i="6" s="1"/>
  <c r="P45" i="6" s="1"/>
  <c r="P101" i="6"/>
  <c r="P100" i="6" s="1"/>
  <c r="P99" i="6" s="1"/>
  <c r="R47" i="6"/>
  <c r="R46" i="6" s="1"/>
  <c r="R45" i="6" s="1"/>
  <c r="R101" i="6"/>
  <c r="R100" i="6" s="1"/>
  <c r="R99" i="6" s="1"/>
  <c r="Q162" i="6"/>
  <c r="R94" i="6"/>
  <c r="R93" i="6" s="1"/>
  <c r="R92" i="6" s="1"/>
  <c r="R91" i="6" s="1"/>
  <c r="R95" i="6"/>
  <c r="P94" i="6"/>
  <c r="P93" i="6" s="1"/>
  <c r="P95" i="6"/>
  <c r="N231" i="6"/>
  <c r="N230" i="6" s="1"/>
  <c r="M122" i="6"/>
  <c r="M121" i="6" s="1"/>
  <c r="N146" i="6"/>
  <c r="N148" i="6"/>
  <c r="M30" i="6"/>
  <c r="M125" i="7" s="1"/>
  <c r="M124" i="7" s="1"/>
  <c r="M123" i="7" s="1"/>
  <c r="U243" i="6" l="1"/>
  <c r="U163" i="6"/>
  <c r="U241" i="6"/>
  <c r="O67" i="6"/>
  <c r="O66" i="6" s="1"/>
  <c r="U68" i="6"/>
  <c r="Q94" i="6"/>
  <c r="U94" i="6" s="1"/>
  <c r="U96" i="6"/>
  <c r="Q102" i="6"/>
  <c r="U102" i="6" s="1"/>
  <c r="U103" i="6"/>
  <c r="U242" i="6"/>
  <c r="U20" i="6"/>
  <c r="Q132" i="7"/>
  <c r="Q131" i="7" s="1"/>
  <c r="U230" i="6"/>
  <c r="Q40" i="6"/>
  <c r="U40" i="6" s="1"/>
  <c r="U42" i="6"/>
  <c r="U21" i="6"/>
  <c r="U139" i="6"/>
  <c r="Q117" i="6"/>
  <c r="U117" i="6" s="1"/>
  <c r="U121" i="6"/>
  <c r="U162" i="6"/>
  <c r="U190" i="6"/>
  <c r="U193" i="6"/>
  <c r="U84" i="6"/>
  <c r="Q228" i="6"/>
  <c r="U228" i="6" s="1"/>
  <c r="U229" i="6"/>
  <c r="R209" i="6"/>
  <c r="R172" i="7" s="1"/>
  <c r="P209" i="6"/>
  <c r="P172" i="7" s="1"/>
  <c r="P22" i="7"/>
  <c r="P21" i="7" s="1"/>
  <c r="P179" i="7" s="1"/>
  <c r="R22" i="7"/>
  <c r="R21" i="7" s="1"/>
  <c r="R179" i="7" s="1"/>
  <c r="R116" i="6"/>
  <c r="R115" i="6" s="1"/>
  <c r="O22" i="7"/>
  <c r="O21" i="7" s="1"/>
  <c r="O20" i="7" s="1"/>
  <c r="O181" i="7" s="1"/>
  <c r="Q67" i="6"/>
  <c r="Q93" i="6"/>
  <c r="Q240" i="6"/>
  <c r="Q219" i="6"/>
  <c r="Q41" i="6"/>
  <c r="U41" i="6" s="1"/>
  <c r="Q19" i="6"/>
  <c r="Q186" i="6"/>
  <c r="Q95" i="6"/>
  <c r="Q161" i="6"/>
  <c r="U161" i="6" s="1"/>
  <c r="Q28" i="6"/>
  <c r="U28" i="6" s="1"/>
  <c r="Q138" i="6"/>
  <c r="O186" i="6"/>
  <c r="O185" i="6" s="1"/>
  <c r="R170" i="6"/>
  <c r="P170" i="6"/>
  <c r="P17" i="6"/>
  <c r="R17" i="6"/>
  <c r="O39" i="6"/>
  <c r="O101" i="6"/>
  <c r="O100" i="6" s="1"/>
  <c r="O19" i="6"/>
  <c r="O18" i="6" s="1"/>
  <c r="O240" i="6"/>
  <c r="O219" i="6"/>
  <c r="O161" i="6"/>
  <c r="O95" i="6"/>
  <c r="O93" i="6"/>
  <c r="O41" i="6"/>
  <c r="P115" i="6"/>
  <c r="M118" i="7"/>
  <c r="M117" i="7" s="1"/>
  <c r="Q197" i="6"/>
  <c r="R240" i="6"/>
  <c r="R239" i="6" s="1"/>
  <c r="P92" i="6"/>
  <c r="P91" i="6" s="1"/>
  <c r="N145" i="6"/>
  <c r="N116" i="6" s="1"/>
  <c r="Q101" i="6" l="1"/>
  <c r="U93" i="6"/>
  <c r="Q116" i="6"/>
  <c r="U116" i="6" s="1"/>
  <c r="U138" i="6"/>
  <c r="U95" i="6"/>
  <c r="Q39" i="6"/>
  <c r="U39" i="6" s="1"/>
  <c r="Q66" i="6"/>
  <c r="U67" i="6"/>
  <c r="U186" i="6"/>
  <c r="U219" i="6"/>
  <c r="Q22" i="7"/>
  <c r="Q21" i="7" s="1"/>
  <c r="Q20" i="7" s="1"/>
  <c r="Q160" i="7"/>
  <c r="U197" i="6"/>
  <c r="U101" i="6"/>
  <c r="U19" i="6"/>
  <c r="U240" i="6"/>
  <c r="Q100" i="6"/>
  <c r="R20" i="7"/>
  <c r="O179" i="7"/>
  <c r="Q27" i="6"/>
  <c r="Q185" i="6"/>
  <c r="U185" i="6" s="1"/>
  <c r="Q115" i="6"/>
  <c r="Q160" i="6"/>
  <c r="Q227" i="6"/>
  <c r="Q218" i="6"/>
  <c r="Q92" i="6"/>
  <c r="Q18" i="6"/>
  <c r="U18" i="6" s="1"/>
  <c r="Q239" i="6"/>
  <c r="P20" i="7"/>
  <c r="P181" i="7" s="1"/>
  <c r="O46" i="6"/>
  <c r="O45" i="6" s="1"/>
  <c r="O92" i="6"/>
  <c r="O184" i="6"/>
  <c r="O227" i="6"/>
  <c r="O218" i="6"/>
  <c r="O239" i="6"/>
  <c r="O115" i="6"/>
  <c r="O27" i="6"/>
  <c r="O26" i="6" s="1"/>
  <c r="O160" i="6"/>
  <c r="O38" i="6"/>
  <c r="P114" i="6"/>
  <c r="R114" i="6"/>
  <c r="Q196" i="6"/>
  <c r="U218" i="6" l="1"/>
  <c r="Q159" i="7"/>
  <c r="U196" i="6"/>
  <c r="U227" i="6"/>
  <c r="U27" i="6"/>
  <c r="Q99" i="6"/>
  <c r="U100" i="6"/>
  <c r="Q38" i="6"/>
  <c r="U38" i="6" s="1"/>
  <c r="U160" i="6"/>
  <c r="U239" i="6"/>
  <c r="U92" i="6"/>
  <c r="Q114" i="6"/>
  <c r="U115" i="6"/>
  <c r="Q46" i="6"/>
  <c r="U66" i="6"/>
  <c r="Q179" i="7"/>
  <c r="Q217" i="6"/>
  <c r="Q184" i="6"/>
  <c r="U184" i="6" s="1"/>
  <c r="Q91" i="6"/>
  <c r="U91" i="6" s="1"/>
  <c r="Q226" i="6"/>
  <c r="Q26" i="6"/>
  <c r="U26" i="6" s="1"/>
  <c r="R113" i="6"/>
  <c r="R250" i="6" s="1"/>
  <c r="R252" i="6" s="1"/>
  <c r="P113" i="6"/>
  <c r="P250" i="6" s="1"/>
  <c r="P252" i="6" s="1"/>
  <c r="P16" i="6" s="1"/>
  <c r="O114" i="6"/>
  <c r="O217" i="6"/>
  <c r="O183" i="6"/>
  <c r="O99" i="6"/>
  <c r="O226" i="6"/>
  <c r="O91" i="6"/>
  <c r="M117" i="6"/>
  <c r="M140" i="6"/>
  <c r="M139" i="6" s="1"/>
  <c r="M138" i="6" s="1"/>
  <c r="M142" i="6"/>
  <c r="M146" i="6"/>
  <c r="M148" i="6"/>
  <c r="M167" i="6"/>
  <c r="M22" i="6"/>
  <c r="M20" i="6" s="1"/>
  <c r="M19" i="6" s="1"/>
  <c r="M18" i="6" s="1"/>
  <c r="M43" i="6"/>
  <c r="M42" i="6" s="1"/>
  <c r="M40" i="6" s="1"/>
  <c r="M39" i="6" s="1"/>
  <c r="M38" i="6" s="1"/>
  <c r="M49" i="6"/>
  <c r="M47" i="6" s="1"/>
  <c r="M69" i="6"/>
  <c r="M68" i="6" s="1"/>
  <c r="M77" i="6"/>
  <c r="M85" i="6"/>
  <c r="M97" i="6"/>
  <c r="M96" i="6" s="1"/>
  <c r="M94" i="6" s="1"/>
  <c r="M93" i="6" s="1"/>
  <c r="M92" i="6" s="1"/>
  <c r="M107" i="6"/>
  <c r="M102" i="6" s="1"/>
  <c r="M101" i="6" s="1"/>
  <c r="M100" i="6" s="1"/>
  <c r="M194" i="6"/>
  <c r="M193" i="6" s="1"/>
  <c r="M221" i="6"/>
  <c r="M220" i="6" s="1"/>
  <c r="M219" i="6" s="1"/>
  <c r="M218" i="6" s="1"/>
  <c r="M217" i="6" s="1"/>
  <c r="M233" i="6"/>
  <c r="M231" i="6"/>
  <c r="M230" i="6" s="1"/>
  <c r="M244" i="6"/>
  <c r="M247" i="6"/>
  <c r="M159" i="7" s="1"/>
  <c r="N22" i="6"/>
  <c r="N20" i="6" s="1"/>
  <c r="N19" i="6" s="1"/>
  <c r="N18" i="6" s="1"/>
  <c r="N26" i="6"/>
  <c r="N25" i="6" s="1"/>
  <c r="N43" i="6"/>
  <c r="N42" i="6" s="1"/>
  <c r="N40" i="6" s="1"/>
  <c r="N39" i="6" s="1"/>
  <c r="N38" i="6" s="1"/>
  <c r="N49" i="6"/>
  <c r="N47" i="6" s="1"/>
  <c r="N69" i="6"/>
  <c r="N68" i="6" s="1"/>
  <c r="N67" i="6" s="1"/>
  <c r="N66" i="6" s="1"/>
  <c r="N92" i="7" s="1"/>
  <c r="N91" i="7" s="1"/>
  <c r="N90" i="7" s="1"/>
  <c r="N82" i="7" s="1"/>
  <c r="N97" i="6"/>
  <c r="N96" i="6" s="1"/>
  <c r="N94" i="6" s="1"/>
  <c r="N93" i="6" s="1"/>
  <c r="N92" i="6" s="1"/>
  <c r="N167" i="6"/>
  <c r="N227" i="6"/>
  <c r="N226" i="6" s="1"/>
  <c r="N225" i="6" s="1"/>
  <c r="N244" i="6"/>
  <c r="N247" i="6"/>
  <c r="N159" i="7" s="1"/>
  <c r="N84" i="6"/>
  <c r="N233" i="6"/>
  <c r="N71" i="6"/>
  <c r="N194" i="6"/>
  <c r="N193" i="6" s="1"/>
  <c r="N192" i="6" s="1"/>
  <c r="N61" i="7" s="1"/>
  <c r="N60" i="7" s="1"/>
  <c r="N59" i="7" s="1"/>
  <c r="N107" i="6"/>
  <c r="N118" i="6"/>
  <c r="N117" i="6" s="1"/>
  <c r="N142" i="6"/>
  <c r="N221" i="6"/>
  <c r="N245" i="6"/>
  <c r="M245" i="6"/>
  <c r="N248" i="6"/>
  <c r="M248" i="6"/>
  <c r="N234" i="6"/>
  <c r="N222" i="6"/>
  <c r="M222" i="6"/>
  <c r="N168" i="6"/>
  <c r="M168" i="6"/>
  <c r="N143" i="6"/>
  <c r="M143" i="6"/>
  <c r="N119" i="6"/>
  <c r="N108" i="6"/>
  <c r="M108" i="6"/>
  <c r="N82" i="6"/>
  <c r="M82" i="6"/>
  <c r="N80" i="6"/>
  <c r="M78" i="6"/>
  <c r="N74" i="6"/>
  <c r="N72" i="6"/>
  <c r="N50" i="6"/>
  <c r="N29" i="6"/>
  <c r="N23" i="6"/>
  <c r="M23" i="6"/>
  <c r="M50" i="6"/>
  <c r="N190" i="6"/>
  <c r="M80" i="6"/>
  <c r="M234" i="6"/>
  <c r="M72" i="6"/>
  <c r="U217" i="6" l="1"/>
  <c r="U226" i="6"/>
  <c r="U114" i="6"/>
  <c r="Q113" i="6"/>
  <c r="U46" i="6"/>
  <c r="Q45" i="6"/>
  <c r="U45" i="6" s="1"/>
  <c r="U99" i="6"/>
  <c r="R181" i="7"/>
  <c r="R16" i="6"/>
  <c r="P182" i="7"/>
  <c r="Q183" i="6"/>
  <c r="Q25" i="6"/>
  <c r="M84" i="6"/>
  <c r="Q225" i="6"/>
  <c r="O170" i="6"/>
  <c r="Q216" i="6"/>
  <c r="R182" i="7"/>
  <c r="N53" i="7"/>
  <c r="N20" i="7" s="1"/>
  <c r="N58" i="7"/>
  <c r="N186" i="6"/>
  <c r="N185" i="6" s="1"/>
  <c r="N184" i="6" s="1"/>
  <c r="N78" i="7" s="1"/>
  <c r="N77" i="7" s="1"/>
  <c r="N76" i="7" s="1"/>
  <c r="O225" i="6"/>
  <c r="O113" i="6"/>
  <c r="O25" i="6"/>
  <c r="O17" i="6" s="1"/>
  <c r="M33" i="6"/>
  <c r="O216" i="6"/>
  <c r="N21" i="6"/>
  <c r="O180" i="7"/>
  <c r="N162" i="6"/>
  <c r="N161" i="6" s="1"/>
  <c r="N160" i="6" s="1"/>
  <c r="N163" i="6"/>
  <c r="M163" i="6"/>
  <c r="M162" i="6" s="1"/>
  <c r="M161" i="6" s="1"/>
  <c r="M160" i="6" s="1"/>
  <c r="M99" i="7"/>
  <c r="M98" i="7" s="1"/>
  <c r="M97" i="7" s="1"/>
  <c r="M71" i="6"/>
  <c r="M67" i="6" s="1"/>
  <c r="M66" i="6" s="1"/>
  <c r="N189" i="6"/>
  <c r="N57" i="7" s="1"/>
  <c r="N56" i="7" s="1"/>
  <c r="N55" i="7" s="1"/>
  <c r="M95" i="6"/>
  <c r="M41" i="6"/>
  <c r="M190" i="6"/>
  <c r="M186" i="6" s="1"/>
  <c r="M185" i="6" s="1"/>
  <c r="M184" i="6" s="1"/>
  <c r="M102" i="7"/>
  <c r="M101" i="7" s="1"/>
  <c r="M242" i="6"/>
  <c r="M21" i="6"/>
  <c r="M48" i="6"/>
  <c r="M103" i="6"/>
  <c r="N41" i="6"/>
  <c r="N243" i="6"/>
  <c r="N103" i="6"/>
  <c r="N102" i="6" s="1"/>
  <c r="N101" i="6" s="1"/>
  <c r="N100" i="6" s="1"/>
  <c r="N99" i="6" s="1"/>
  <c r="M243" i="6"/>
  <c r="N95" i="6"/>
  <c r="N48" i="6"/>
  <c r="M241" i="6"/>
  <c r="N242" i="6"/>
  <c r="N115" i="6"/>
  <c r="M145" i="6"/>
  <c r="N241" i="6"/>
  <c r="N240" i="6" s="1"/>
  <c r="M229" i="6"/>
  <c r="M228" i="6" s="1"/>
  <c r="M227" i="6" s="1"/>
  <c r="M226" i="6" s="1"/>
  <c r="M225" i="6" s="1"/>
  <c r="M224" i="6" s="1"/>
  <c r="M99" i="6"/>
  <c r="N224" i="6"/>
  <c r="N91" i="6"/>
  <c r="M216" i="6"/>
  <c r="N46" i="6"/>
  <c r="N45" i="6" s="1"/>
  <c r="M91" i="6"/>
  <c r="U25" i="6" l="1"/>
  <c r="U216" i="6"/>
  <c r="U113" i="6"/>
  <c r="Q170" i="6"/>
  <c r="U170" i="6" s="1"/>
  <c r="U183" i="6"/>
  <c r="U225" i="6"/>
  <c r="N179" i="7"/>
  <c r="N181" i="7" s="1"/>
  <c r="Q17" i="6"/>
  <c r="U17" i="6" s="1"/>
  <c r="N150" i="6"/>
  <c r="Q224" i="6"/>
  <c r="M150" i="6"/>
  <c r="M183" i="6"/>
  <c r="M170" i="6" s="1"/>
  <c r="M78" i="7"/>
  <c r="M77" i="7" s="1"/>
  <c r="M76" i="7" s="1"/>
  <c r="N114" i="6"/>
  <c r="O224" i="6"/>
  <c r="M46" i="6"/>
  <c r="M45" i="6" s="1"/>
  <c r="M92" i="7"/>
  <c r="M91" i="7" s="1"/>
  <c r="M90" i="7" s="1"/>
  <c r="M96" i="7"/>
  <c r="M116" i="6"/>
  <c r="M115" i="6" s="1"/>
  <c r="M240" i="6"/>
  <c r="M239" i="6" s="1"/>
  <c r="N239" i="6"/>
  <c r="N17" i="6"/>
  <c r="M29" i="6"/>
  <c r="M28" i="6" s="1"/>
  <c r="M31" i="6"/>
  <c r="U224" i="6" l="1"/>
  <c r="Q250" i="6"/>
  <c r="N113" i="6"/>
  <c r="N16" i="6" s="1"/>
  <c r="M82" i="7"/>
  <c r="O250" i="6"/>
  <c r="M114" i="6"/>
  <c r="M179" i="7"/>
  <c r="M27" i="6"/>
  <c r="M26" i="6" s="1"/>
  <c r="M25" i="6" s="1"/>
  <c r="M17" i="6" s="1"/>
  <c r="U250" i="6" l="1"/>
  <c r="Q182" i="7"/>
  <c r="Q251" i="6"/>
  <c r="U251" i="6" s="1"/>
  <c r="N250" i="6"/>
  <c r="N252" i="6" s="1"/>
  <c r="M113" i="6"/>
  <c r="M250" i="6" s="1"/>
  <c r="M252" i="6" s="1"/>
  <c r="O252" i="6"/>
  <c r="O182" i="7"/>
  <c r="M181" i="7"/>
  <c r="M20" i="7"/>
  <c r="M16" i="6"/>
  <c r="O16" i="6" l="1"/>
  <c r="Q180" i="7"/>
  <c r="Q252" i="6"/>
  <c r="U252" i="6" s="1"/>
  <c r="N182" i="7"/>
  <c r="M182" i="7"/>
  <c r="Q181" i="7" l="1"/>
  <c r="Q16" i="6"/>
  <c r="U16" i="6" s="1"/>
</calcChain>
</file>

<file path=xl/sharedStrings.xml><?xml version="1.0" encoding="utf-8"?>
<sst xmlns="http://schemas.openxmlformats.org/spreadsheetml/2006/main" count="3665" uniqueCount="439">
  <si>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</si>
  <si>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</si>
  <si>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</si>
  <si>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</si>
  <si>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</si>
  <si>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</si>
  <si>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</si>
  <si>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</si>
  <si>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</si>
  <si>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</si>
  <si>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</si>
  <si>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</si>
  <si>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</si>
  <si>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</si>
  <si>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</si>
  <si>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</si>
  <si>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</si>
  <si>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</si>
  <si>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</si>
  <si>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</si>
  <si>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</si>
  <si>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</si>
  <si>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</si>
  <si>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</si>
  <si>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</si>
  <si>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</si>
  <si>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</si>
  <si>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</si>
  <si>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151</t>
  </si>
  <si>
    <t>03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</si>
  <si>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</si>
  <si>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</si>
  <si>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</si>
  <si>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</si>
  <si>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</si>
  <si>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Омского муниципального района Омской области</t>
  </si>
  <si>
    <t>611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</si>
  <si>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</si>
  <si>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</si>
  <si>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</si>
  <si>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</si>
  <si>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</si>
  <si>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</si>
  <si>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</si>
  <si>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</si>
  <si>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</si>
  <si>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</si>
  <si>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</si>
  <si>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</si>
  <si>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</si>
  <si>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</si>
  <si>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</si>
  <si>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</si>
  <si>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</si>
  <si>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</si>
  <si>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</si>
  <si>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Безвозмездные поступления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</si>
  <si>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</si>
  <si>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</si>
  <si>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</si>
  <si>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</si>
  <si>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</si>
  <si>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</si>
  <si>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</si>
  <si>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</si>
  <si>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</si>
  <si>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</si>
  <si>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</si>
  <si>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</si>
  <si>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</si>
  <si>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</si>
  <si>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</si>
  <si>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</si>
  <si>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</si>
  <si>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</si>
  <si>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</si>
  <si>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</si>
  <si>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</si>
  <si>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</si>
  <si>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</si>
  <si>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</si>
  <si>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</si>
  <si>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</si>
  <si>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</si>
  <si>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</si>
  <si>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</si>
  <si>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</si>
  <si>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</si>
  <si>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</si>
  <si>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</si>
  <si>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</si>
  <si>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</si>
  <si>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</si>
  <si>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</si>
  <si>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</si>
  <si>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</si>
  <si>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</si>
  <si>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</si>
  <si>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</si>
  <si>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</si>
  <si>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</si>
  <si>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</si>
  <si>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</si>
  <si>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</si>
  <si>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</si>
  <si>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</si>
  <si>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</si>
  <si>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</si>
  <si>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</si>
  <si>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</si>
  <si>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</si>
  <si>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</si>
  <si>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</si>
  <si>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</si>
  <si>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</si>
  <si>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</si>
  <si>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</si>
  <si>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</si>
  <si>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</si>
  <si>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</si>
  <si>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</si>
  <si>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</si>
  <si>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</si>
  <si>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</si>
  <si>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</si>
  <si>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</si>
  <si>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</si>
  <si>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</si>
  <si>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</si>
  <si>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</si>
  <si>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</si>
  <si>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</si>
  <si>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</si>
  <si>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</si>
  <si>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</si>
  <si>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Всего расходов</t>
  </si>
  <si>
    <t>Наименование кодов классификации расходов местного бюджета</t>
  </si>
  <si>
    <t>Коды классификации расходов местного бюджета</t>
  </si>
  <si>
    <t>Главный распорядитель средств районного бюджета</t>
  </si>
  <si>
    <t>Целевая статья</t>
  </si>
  <si>
    <t>Вид расходов</t>
  </si>
  <si>
    <t>0</t>
  </si>
  <si>
    <t>5</t>
  </si>
  <si>
    <t>Повышение эффективности деятельности Администрации Магистрального сельского поселения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</si>
  <si>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</si>
  <si>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</si>
  <si>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</si>
  <si>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</si>
  <si>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</si>
  <si>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</si>
  <si>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</si>
  <si>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</si>
  <si>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</si>
  <si>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</si>
  <si>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</si>
  <si>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</si>
  <si>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3</t>
  </si>
  <si>
    <t>Формирование и развитие муниципальной собственности поселения</t>
  </si>
  <si>
    <t>Оценка недвижимости, признание прав и регулирование отношений по муниципальной собственности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</si>
  <si>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</si>
  <si>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</si>
  <si>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</si>
  <si>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</si>
  <si>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</si>
  <si>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</si>
  <si>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</si>
  <si>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</si>
  <si>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</si>
  <si>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</si>
  <si>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Национальная безопасность и 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</si>
  <si>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</si>
  <si>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008</t>
  </si>
  <si>
    <t>Капитальный и текущий ремонт автомобильных дорог</t>
  </si>
  <si>
    <t>Обеспечение безопасности дорожного движения</t>
  </si>
  <si>
    <t>Содержание и устройство дорожных знаков</t>
  </si>
  <si>
    <t>Содержание автомобильных дорог</t>
  </si>
  <si>
    <t>Строительство и реконструкция улично-дорожной сети</t>
  </si>
  <si>
    <t>Финансовое обеспечение дорожной деятельности(капитальный ремонт и ремонт автомобильных дорог общего пользования населенных пунктов)</t>
  </si>
  <si>
    <t>L</t>
  </si>
  <si>
    <t>838</t>
  </si>
  <si>
    <t>839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</si>
  <si>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</si>
  <si>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</si>
  <si>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</si>
  <si>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</si>
  <si>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</si>
  <si>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</si>
  <si>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</si>
  <si>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</si>
  <si>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</si>
  <si>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</si>
  <si>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</si>
  <si>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Проведение и участие в областных, районных и сельских спортивных мероприятиях, соревнованиях и праздниках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</si>
  <si>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</si>
  <si>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</si>
  <si>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сдачи в аренду 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</si>
  <si>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</si>
  <si>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</si>
  <si>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Прочие поступления от использования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</si>
  <si>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</si>
  <si>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995</t>
  </si>
  <si>
    <t>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</si>
  <si>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</si>
  <si>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</si>
  <si>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</t>
  </si>
  <si>
    <t>053</t>
  </si>
  <si>
    <t>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</si>
  <si>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</si>
  <si>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</si>
  <si>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16</t>
  </si>
  <si>
    <t>23</t>
  </si>
  <si>
    <t>051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</si>
  <si>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</si>
  <si>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</si>
  <si>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</si>
  <si>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</si>
  <si>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</si>
  <si>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</si>
  <si>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</si>
  <si>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</si>
  <si>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</si>
  <si>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</si>
  <si>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</si>
  <si>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064</t>
  </si>
  <si>
    <t>S</t>
  </si>
  <si>
    <t>Разница Расходов</t>
  </si>
  <si>
    <t>2019 год</t>
  </si>
  <si>
    <t>Подпрограмма "Развитие дорожного хозяйства Магистрального сельского поселения Омского муниципального района Омской области на 2014 - 2018 годы"</t>
  </si>
  <si>
    <t>Содержание действующей сети автомобильных дорог общего пользования местного значения</t>
  </si>
  <si>
    <t>Проверка на соответствие с вед. структуре</t>
  </si>
  <si>
    <t>Приложение № 3</t>
  </si>
  <si>
    <t>Приложение № 4</t>
  </si>
  <si>
    <t>Приложение № 5</t>
  </si>
  <si>
    <t>Условно утвержденные расходы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</si>
  <si>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</si>
  <si>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</si>
  <si>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</si>
  <si>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</si>
  <si>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</si>
  <si>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2014-2020 годы"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</si>
  <si>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</si>
  <si>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2014-2020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</si>
  <si>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2014-2020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</si>
  <si>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2014-2020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</si>
  <si>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2014-2020 годы"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</si>
  <si>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</si>
  <si>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</si>
  <si>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 xml:space="preserve">Омского мунициплаьного района </t>
  </si>
  <si>
    <t>Код классификации доходов бюджета</t>
  </si>
  <si>
    <t>Наименование главного администратора доходов бюджета и закрепляемых за ним видов (подвидов)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</si>
  <si>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</si>
  <si>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</si>
  <si>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</si>
  <si>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</si>
  <si>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</si>
  <si>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</si>
  <si>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</si>
  <si>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</si>
  <si>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</si>
  <si>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</si>
  <si>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</si>
  <si>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</si>
  <si>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"О бюджете Магистрального сельского поселения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</si>
  <si>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</si>
  <si>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бюджета и закрепляемых за ним кодов классификации источников финансирования дефицита бюджета</t>
  </si>
  <si>
    <t xml:space="preserve">Главный администратор </t>
  </si>
  <si>
    <t xml:space="preserve">Группа </t>
  </si>
  <si>
    <t>Подвид</t>
  </si>
  <si>
    <t>Аналитическая группа вида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</si>
  <si>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</si>
  <si>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</si>
  <si>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</si>
  <si>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</si>
  <si>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</si>
  <si>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</si>
  <si>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</si>
  <si>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</si>
  <si>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</si>
  <si>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</si>
  <si>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</si>
  <si>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</si>
  <si>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Прочие доходы от компенсации затрат государства</t>
  </si>
  <si>
    <t>990</t>
  </si>
  <si>
    <t>Доходы от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</si>
  <si>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</si>
  <si>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</si>
  <si>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</si>
  <si>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</si>
  <si>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</si>
  <si>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</si>
  <si>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</si>
  <si>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</si>
  <si>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</si>
  <si>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</si>
  <si>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</si>
  <si>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</si>
  <si>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</si>
  <si>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</si>
  <si>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</si>
  <si>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</si>
  <si>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СОВОКУПНЫЙ ДОХОД</t>
  </si>
  <si>
    <t>НАЛОГИ НА ПРИБЫЛЬ, ДОХОДЫ</t>
  </si>
  <si>
    <t>НАЛОГОВЫЕ И НЕНАЛОГОВЫЕ ДОХОДЫ</t>
  </si>
  <si>
    <t>Главный администратор доходов бюджета</t>
  </si>
  <si>
    <r>
      <t xml:space="preserve">Сумма, рублей
</t>
    </r>
    <r>
      <rPr>
        <b/>
        <sz val="14"/>
        <rFont val="Times New Roman"/>
        <family val="1"/>
        <charset val="204"/>
      </rPr>
      <t xml:space="preserve"> </t>
    </r>
  </si>
  <si>
    <t>Наименование кодов классификации доходов бюджета</t>
  </si>
  <si>
    <t xml:space="preserve">                                                                                      Приложение № 2</t>
  </si>
  <si>
    <t>1.1</t>
  </si>
  <si>
    <t>непрограммная часть</t>
  </si>
  <si>
    <t>программная часть</t>
  </si>
  <si>
    <t>Всего, в том числе: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</si>
  <si>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</si>
  <si>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</si>
  <si>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</si>
  <si>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</si>
  <si>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</si>
  <si>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Приложение № 8</t>
  </si>
  <si>
    <t>Строительство искусственного дорожного сооружения (тротуар) по ул.Молодежная п.Магистральный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</si>
  <si>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</si>
  <si>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</si>
  <si>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сельских поселений</t>
  </si>
  <si>
    <t>115</t>
  </si>
  <si>
    <t>25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</si>
  <si>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сельских поселений</t>
  </si>
  <si>
    <t>018</t>
  </si>
  <si>
    <t>49</t>
  </si>
  <si>
    <t>40</t>
  </si>
  <si>
    <t>35</t>
  </si>
  <si>
    <t>29</t>
  </si>
  <si>
    <t>20</t>
  </si>
  <si>
    <t>15</t>
  </si>
  <si>
    <t>30</t>
  </si>
  <si>
    <t>Исполнение судебных актов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</si>
  <si>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</si>
  <si>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</si>
  <si>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034</t>
  </si>
  <si>
    <t>Осуществление части полномочий по решению вопросов местного значения в соответствии с заключёнными соглашениями</t>
  </si>
  <si>
    <t>Уплата  иных платежей</t>
  </si>
  <si>
    <t>Иные межбюджетные трансферты</t>
  </si>
  <si>
    <t>Прочие межбюджетные трансферты, передаваемые бюджетам</t>
  </si>
  <si>
    <t>Подпрограмма «Организация мероприятий по осуществлению части переданных полномочий»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</si>
  <si>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</si>
  <si>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</si>
  <si>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Очистка дорог от снега и снежных накатов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</si>
  <si>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</si>
  <si>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</si>
  <si>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</si>
  <si>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</si>
  <si>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</si>
  <si>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</si>
  <si>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61</t>
  </si>
  <si>
    <t>Муниципальная программа Магистрального сельского поселения Омского муниципального района Омского муниципального района Омской области "Формирование комфортной городской среды Магистрального сельского поселения Омского муниципального района Омской области на 2018-2022 годы"</t>
  </si>
  <si>
    <t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t>
  </si>
  <si>
    <t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t>
  </si>
  <si>
    <t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t>
  </si>
  <si>
    <t>Благоустройство общественных территорий</t>
  </si>
  <si>
    <t>Обустройство мест массового отдыха</t>
  </si>
  <si>
    <t>4</t>
  </si>
  <si>
    <t>Подпрограмма «Обеспечение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годы»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</si>
  <si>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годы"</t>
  </si>
  <si>
    <t>Мероприятия по предупреждению и ликвидации последствий чрезвычайных ситуаций, стихийных бедствий террористических актов и военных конфликтов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</si>
  <si>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ситуаций, стихийных бедствий, террористических актов и военных конфликтов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</si>
  <si>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</si>
  <si>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</si>
  <si>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резерва ГСМ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</si>
  <si>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</si>
  <si>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Межбюджетные трансферты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</si>
  <si>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объектана территории Магистрального сельского поселения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</si>
  <si>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 и стихийных бедствий</t>
  </si>
  <si>
    <t>004</t>
  </si>
  <si>
    <t>Разработка проектной документации для реконструкции здания Администрации по адресу п. Магистральный, ул. Молодежная, д. 14</t>
  </si>
  <si>
    <t>Реконструкция здания Администрации по адресу п. Магистральный, ул. Молодежная, д. 14</t>
  </si>
  <si>
    <t>006</t>
  </si>
  <si>
    <t>Подпрограмма «Организация мероприятий по осуществлению части переданных  полномочий»</t>
  </si>
  <si>
    <t>Выполнение части полномочий в сфере водоснабжения населения и водоотведения</t>
  </si>
  <si>
    <t>Ремонт автомобильной дороги по ул. Молодежная, от Объездной дороги до Переезда (от жилого дома по ул. Молодежная, 18 до Переезда)</t>
  </si>
  <si>
    <t>Ремонт автомобильной дороги по ул. Молодежная, от Объездной дороги до Переезда (от жилого дома по ул. Молодежная, 1В до Объездной дороги)</t>
  </si>
  <si>
    <t>Ремонт автомобильной дороги по ул. Молодежная, от Объездной дороги до Переезда (от поворота на ул. Зеленая до жилого дома по ул. Молодежная, 2)</t>
  </si>
  <si>
    <t>Ремонт и капитальный ремонт автомобильных дорог общего пользования местного значения, относящихся к собственности Магистрального сельского поселения.</t>
  </si>
  <si>
    <t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t>
  </si>
  <si>
    <t>Повышение безопасности дорожного движения в границах Магистрального сельского поселения</t>
  </si>
  <si>
    <t>Организация благоустройства, озеленения, обеспечение чистоты и порядка на территории Магистрального сельского поселения.</t>
  </si>
  <si>
    <t xml:space="preserve">Формирование и развитие муниципальной собственности 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</si>
  <si>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 на территории Магистрального сельского поселения</t>
  </si>
  <si>
    <t xml:space="preserve">Повышение эффективности деятельности Администрации Магистрального сельского поселения                                      </t>
  </si>
  <si>
    <t>Разработка и экспертиза проектной документации для проведения ремонта, строительства дорог, проведение экспертизы состояния дорог, проведение строительного надзора при дорожных работах</t>
  </si>
  <si>
    <t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</t>
  </si>
  <si>
    <t>Подпрограмма "Благоустройство общественных территорий Магистрального сельского поселения Омского муниципального района Омской области"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</si>
  <si>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</si>
  <si>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Благоустройство дворовых территорий многоквартирных домов населенных пунктов </t>
  </si>
  <si>
    <t>Мероприятия по содержанию учебно-консультационных пунктов для обучения населения по гражданской обороне и защите от чрезвычайных ситуаций</t>
  </si>
  <si>
    <t>Организация, проведение и участие в областных, районных и сельских спортивных мероприятиях, соревнованиях и праздниках</t>
  </si>
  <si>
    <t>005</t>
  </si>
  <si>
    <t>Установка, модернизация и содержание искусственных сооружений на автомобильных дорогах общего пользования местного значения</t>
  </si>
  <si>
    <t>Прочие мероприятия в области коммунального хозяйства</t>
  </si>
  <si>
    <t>Поддержка коммунального хозяйства в Магистральном сельском поселении</t>
  </si>
  <si>
    <t>Подпрограмма "Обеспечение функционирования и развития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</t>
  </si>
  <si>
    <t>Организация и проведение культурно-массовых и развлекательных мероприятий</t>
  </si>
  <si>
    <t>п/п</t>
  </si>
  <si>
    <t>Омской области на 2019 год и плановый период 2020 и 2021 годов"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</si>
  <si>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2019 год и плановый период 2020 и 2021 годов</t>
  </si>
  <si>
    <t>Прогноз поступлений доходов в бюджет Магистрального сельского поселения на 2019 год и плановый период 2020 и 2021 годов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</si>
  <si>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2019 год и плановый период 2020 и 2021 годов</t>
  </si>
  <si>
    <t>Ведомственная структура 
расходов бюджета Магистрального сельского поселения на 2019 год и плановый период 2020 и 2021 годов</t>
  </si>
  <si>
    <t>на 2019 год и плановый период 2020 и 2021 годов</t>
  </si>
  <si>
    <t>АДРЕСНАЯ ИНВЕСТИЦИОННАЯ ПРОГРАММА
Магистрального сельского поселения Омского района Омской области на 2019 год и плановый период 2020 и 2021 годов</t>
  </si>
  <si>
    <t>Перечень главных администраторов источников финансирования дефицита бюджета Магистрального сельского поселения на 2019 год и плановый период 2020 и 2021 годов</t>
  </si>
  <si>
    <t>Источники финансирования дефицита бюджета Магистрального сельского поселения на 2019 год и плановый период 2020 и 2021 годов</t>
  </si>
  <si>
    <t>2021 год</t>
  </si>
  <si>
    <t>150</t>
  </si>
  <si>
    <t>27</t>
  </si>
  <si>
    <t>112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</si>
  <si>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</si>
  <si>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</si>
  <si>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</si>
  <si>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</si>
  <si>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Сумма налоговых</t>
  </si>
  <si>
    <t>Собственные к общему</t>
  </si>
  <si>
    <t>Безвоздмездка к общему</t>
  </si>
  <si>
    <t>Налоги к собственным</t>
  </si>
  <si>
    <t>Процент земли к налоговым</t>
  </si>
  <si>
    <t>ЗЕМЛЯ</t>
  </si>
  <si>
    <t>Процент НДФЛ к налоговым</t>
  </si>
  <si>
    <t>НДФЛ</t>
  </si>
  <si>
    <t>Процент акцизов к налоговым</t>
  </si>
  <si>
    <t>АКЦИЗЫ</t>
  </si>
  <si>
    <t>Процент имущественных к налоговым</t>
  </si>
  <si>
    <t>ИМУЩЕСТВО</t>
  </si>
  <si>
    <t>Процент Госпошлины к собственным</t>
  </si>
  <si>
    <t>ГОСПОШЛИНА</t>
  </si>
  <si>
    <t>Процент использования имущества к собственным</t>
  </si>
  <si>
    <t>ИСПОЛЬЗОВАНИЕ ИМУЩЕСТВА</t>
  </si>
  <si>
    <t>Прибыльные к налоговым</t>
  </si>
  <si>
    <t>Сумма от прибыльных</t>
  </si>
  <si>
    <t>Реализация прочих мероприятий муниципальной программы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</si>
  <si>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</si>
  <si>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 решению Совета Магистрального сельского поселения</t>
  </si>
  <si>
    <t>к Решению Совета Магистрального сельского поселения</t>
  </si>
  <si>
    <t>от 25.12.2018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</si>
</sst>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0.0_ ;[Red]\-0.0\ "/>
    <numFmt numFmtId="166" formatCode="0.0%"/>
    <numFmt numFmtId="167" formatCode="#,##0.0_ ;[Red]\-#,##0.0\ "/>
    <numFmt numFmtId="168" formatCode="00"/>
    <numFmt numFmtId="169" formatCode="000"/>
    <numFmt numFmtId="170" formatCode="#,##0.00;[Red]\-#,##0.00;0.00"/>
    <numFmt numFmtId="171" formatCode="#,##0.00_р_."/>
    <numFmt numFmtId="172" formatCode="* #,##0.00;* \-#,##0.00;* &quot;&quot;??;@"/>
    <numFmt numFmtId="173" formatCode="#,##0.00_ ;\-#,##0.00\ "/>
    <numFmt numFmtId="174" formatCode="#,##0.00_ ;[Red]\-#,##0.00\ 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Arial"/>
      <family val="2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theme="1"/>
      <name val="Times New Roman"/>
      <family val="2"/>
      <charset val="204"/>
    </font>
    <font>
      <b/>
      <sz val="12"/>
      <color indexed="16"/>
      <name val="Arial Cyr"/>
      <charset val="204"/>
    </font>
    <font>
      <sz val="12"/>
      <color theme="0" tint="-0.3499862666707357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0"/>
      <color theme="0" tint="-0.34998626667073579"/>
      <name val="Arial"/>
      <family val="2"/>
      <charset val="204"/>
    </font>
    <font>
      <sz val="14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sz val="12"/>
      <name val="Arial"/>
      <family val="2"/>
      <charset val="204"/>
    </font>
    <font>
      <sz val="14"/>
      <color theme="0" tint="-0.34998626667073579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6"/>
      <name val="Arial Cyr"/>
      <charset val="204"/>
    </font>
    <font>
      <sz val="26"/>
      <color theme="0" tint="-0.34998626667073579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2" fillId="0" borderId="0"/>
    <xf numFmtId="0" fontId="1" fillId="0" borderId="0"/>
    <xf numFmtId="0" fontId="2" fillId="0" borderId="0"/>
    <xf numFmtId="0" fontId="31" fillId="0" borderId="0"/>
    <xf numFmtId="0" fontId="1" fillId="0" borderId="43" applyNumberFormat="0">
      <alignment horizontal="right" vertical="top"/>
    </xf>
    <xf numFmtId="0" fontId="1" fillId="0" borderId="43" applyNumberFormat="0">
      <alignment horizontal="right" vertical="top"/>
    </xf>
    <xf numFmtId="0" fontId="1" fillId="11" borderId="43" applyNumberFormat="0">
      <alignment horizontal="right" vertical="top"/>
    </xf>
    <xf numFmtId="49" fontId="1" fillId="12" borderId="43">
      <alignment horizontal="left" vertical="top"/>
    </xf>
    <xf numFmtId="49" fontId="28" fillId="0" borderId="43">
      <alignment horizontal="left" vertical="top"/>
    </xf>
    <xf numFmtId="0" fontId="1" fillId="13" borderId="43">
      <alignment horizontal="left" vertical="top" wrapText="1"/>
    </xf>
    <xf numFmtId="0" fontId="28" fillId="0" borderId="43">
      <alignment horizontal="left" vertical="top" wrapText="1"/>
    </xf>
    <xf numFmtId="0" fontId="1" fillId="14" borderId="43">
      <alignment horizontal="left" vertical="top" wrapText="1"/>
    </xf>
    <xf numFmtId="0" fontId="1" fillId="15" borderId="43">
      <alignment horizontal="left" vertical="top" wrapText="1"/>
    </xf>
    <xf numFmtId="0" fontId="1" fillId="16" borderId="43">
      <alignment horizontal="left" vertical="top" wrapText="1"/>
    </xf>
    <xf numFmtId="0" fontId="1" fillId="17" borderId="43">
      <alignment horizontal="left" vertical="top" wrapText="1"/>
    </xf>
    <xf numFmtId="0" fontId="1" fillId="0" borderId="43">
      <alignment horizontal="left" vertical="top" wrapText="1"/>
    </xf>
    <xf numFmtId="0" fontId="49" fillId="0" borderId="0">
      <alignment horizontal="left" vertical="top"/>
    </xf>
    <xf numFmtId="0" fontId="1" fillId="13" borderId="44" applyNumberFormat="0">
      <alignment horizontal="right" vertical="top"/>
    </xf>
    <xf numFmtId="0" fontId="1" fillId="14" borderId="44" applyNumberFormat="0">
      <alignment horizontal="right" vertical="top"/>
    </xf>
    <xf numFmtId="0" fontId="1" fillId="0" borderId="43" applyNumberFormat="0">
      <alignment horizontal="right" vertical="top"/>
    </xf>
    <xf numFmtId="0" fontId="1" fillId="0" borderId="43" applyNumberFormat="0">
      <alignment horizontal="right" vertical="top"/>
    </xf>
    <xf numFmtId="0" fontId="1" fillId="15" borderId="44" applyNumberFormat="0">
      <alignment horizontal="right" vertical="top"/>
    </xf>
    <xf numFmtId="0" fontId="1" fillId="0" borderId="43" applyNumberFormat="0">
      <alignment horizontal="right" vertical="top"/>
    </xf>
    <xf numFmtId="49" fontId="50" fillId="18" borderId="43">
      <alignment horizontal="left" vertical="top" wrapText="1"/>
    </xf>
    <xf numFmtId="49" fontId="1" fillId="0" borderId="43">
      <alignment horizontal="left" vertical="top" wrapText="1"/>
    </xf>
    <xf numFmtId="0" fontId="1" fillId="17" borderId="43">
      <alignment horizontal="left" vertical="top" wrapText="1"/>
    </xf>
    <xf numFmtId="0" fontId="1" fillId="0" borderId="43">
      <alignment horizontal="left" vertical="top" wrapText="1"/>
    </xf>
    <xf numFmtId="0" fontId="12" fillId="0" borderId="0"/>
    <xf numFmtId="0" fontId="12" fillId="0" borderId="0"/>
    <xf numFmtId="0" fontId="51" fillId="0" borderId="0"/>
  </cellStyleXfs>
  <cellXfs count="656">
    <xf numFmtId="0" fontId="0" fillId="0" borderId="0" xfId="0"/>
    <xf numFmtId="0" fontId="3" fillId="0" borderId="0" xfId="2" applyFont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3" fillId="0" borderId="5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17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ill="1"/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Font="1" applyFill="1" applyBorder="1" applyAlignment="1" applyProtection="1">
      <alignment horizontal="right"/>
      <protection hidden="1"/>
    </xf>
    <xf numFmtId="167" fontId="3" fillId="0" borderId="4" xfId="0" applyNumberFormat="1" applyFont="1" applyBorder="1" applyAlignment="1">
      <alignment horizontal="center" vertical="top" wrapText="1"/>
    </xf>
    <xf numFmtId="0" fontId="5" fillId="4" borderId="8" xfId="1" applyFont="1" applyFill="1" applyBorder="1" applyAlignment="1" applyProtection="1">
      <alignment horizontal="center" vertical="center" wrapText="1"/>
      <protection hidden="1"/>
    </xf>
    <xf numFmtId="0" fontId="5" fillId="4" borderId="4" xfId="1" applyFont="1" applyFill="1" applyBorder="1" applyAlignment="1" applyProtection="1">
      <alignment horizontal="center" vertical="center" wrapText="1"/>
      <protection hidden="1"/>
    </xf>
    <xf numFmtId="0" fontId="5" fillId="4" borderId="11" xfId="1" applyFont="1" applyFill="1" applyBorder="1" applyAlignment="1" applyProtection="1">
      <alignment horizontal="center" vertical="center"/>
      <protection hidden="1"/>
    </xf>
    <xf numFmtId="0" fontId="5" fillId="4" borderId="20" xfId="1" applyFont="1" applyFill="1" applyBorder="1" applyAlignment="1" applyProtection="1">
      <alignment horizontal="center" vertical="center"/>
      <protection hidden="1"/>
    </xf>
    <xf numFmtId="0" fontId="12" fillId="4" borderId="0" xfId="1" applyFill="1"/>
    <xf numFmtId="0" fontId="12" fillId="0" borderId="6" xfId="1" applyFill="1" applyBorder="1"/>
    <xf numFmtId="49" fontId="12" fillId="0" borderId="6" xfId="1" applyNumberFormat="1" applyFill="1" applyBorder="1"/>
    <xf numFmtId="0" fontId="12" fillId="0" borderId="0" xfId="1" applyFill="1" applyBorder="1"/>
    <xf numFmtId="49" fontId="12" fillId="0" borderId="0" xfId="1" applyNumberFormat="1" applyFill="1" applyBorder="1"/>
    <xf numFmtId="0" fontId="5" fillId="0" borderId="0" xfId="1" applyFont="1" applyFill="1" applyBorder="1" applyAlignment="1" applyProtection="1"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2" fillId="0" borderId="0" xfId="1" applyFont="1" applyFill="1"/>
    <xf numFmtId="0" fontId="15" fillId="0" borderId="8" xfId="1" applyFont="1" applyFill="1" applyBorder="1" applyAlignment="1" applyProtection="1">
      <alignment horizontal="center" vertical="center" wrapText="1"/>
      <protection hidden="1"/>
    </xf>
    <xf numFmtId="0" fontId="16" fillId="2" borderId="0" xfId="1" applyFont="1" applyFill="1" applyAlignment="1">
      <alignment horizontal="center" vertical="center"/>
    </xf>
    <xf numFmtId="0" fontId="16" fillId="3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49" fontId="12" fillId="0" borderId="0" xfId="1" applyNumberFormat="1" applyFill="1"/>
    <xf numFmtId="0" fontId="3" fillId="0" borderId="0" xfId="2" applyFont="1" applyAlignment="1">
      <alignment horizontal="right" vertical="top"/>
    </xf>
    <xf numFmtId="0" fontId="1" fillId="0" borderId="0" xfId="2"/>
    <xf numFmtId="0" fontId="1" fillId="0" borderId="0" xfId="2" applyFill="1" applyBorder="1"/>
    <xf numFmtId="0" fontId="21" fillId="0" borderId="0" xfId="2" applyFont="1"/>
    <xf numFmtId="0" fontId="1" fillId="2" borderId="0" xfId="2" applyFill="1" applyBorder="1"/>
    <xf numFmtId="0" fontId="1" fillId="2" borderId="0" xfId="2" applyFill="1"/>
    <xf numFmtId="167" fontId="27" fillId="2" borderId="34" xfId="2" applyNumberFormat="1" applyFont="1" applyFill="1" applyBorder="1" applyAlignment="1">
      <alignment horizontal="center" vertical="center"/>
    </xf>
    <xf numFmtId="4" fontId="27" fillId="2" borderId="0" xfId="2" applyNumberFormat="1" applyFont="1" applyFill="1" applyAlignment="1">
      <alignment vertical="center"/>
    </xf>
    <xf numFmtId="164" fontId="27" fillId="2" borderId="0" xfId="2" applyNumberFormat="1" applyFont="1" applyFill="1" applyAlignment="1">
      <alignment vertical="center"/>
    </xf>
    <xf numFmtId="0" fontId="27" fillId="2" borderId="0" xfId="2" applyFont="1" applyFill="1" applyAlignment="1">
      <alignment vertical="center"/>
    </xf>
    <xf numFmtId="164" fontId="27" fillId="2" borderId="34" xfId="2" applyNumberFormat="1" applyFont="1" applyFill="1" applyBorder="1" applyAlignment="1">
      <alignment horizontal="center" vertical="center"/>
    </xf>
    <xf numFmtId="167" fontId="27" fillId="2" borderId="0" xfId="2" applyNumberFormat="1" applyFont="1" applyFill="1" applyBorder="1" applyAlignment="1">
      <alignment horizontal="center" vertical="center"/>
    </xf>
    <xf numFmtId="49" fontId="28" fillId="0" borderId="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31" fillId="0" borderId="0" xfId="4"/>
    <xf numFmtId="0" fontId="32" fillId="0" borderId="0" xfId="4" applyFont="1"/>
    <xf numFmtId="0" fontId="33" fillId="0" borderId="0" xfId="4" applyFont="1" applyAlignment="1">
      <alignment wrapText="1"/>
    </xf>
    <xf numFmtId="0" fontId="21" fillId="0" borderId="0" xfId="4" applyFont="1"/>
    <xf numFmtId="0" fontId="23" fillId="0" borderId="38" xfId="4" applyFont="1" applyBorder="1" applyAlignment="1">
      <alignment horizontal="center" vertical="center" textRotation="90" wrapText="1"/>
    </xf>
    <xf numFmtId="0" fontId="23" fillId="0" borderId="37" xfId="4" applyFont="1" applyBorder="1" applyAlignment="1">
      <alignment horizontal="center" vertical="center" textRotation="90" wrapText="1"/>
    </xf>
    <xf numFmtId="0" fontId="23" fillId="0" borderId="10" xfId="4" applyFont="1" applyBorder="1" applyAlignment="1">
      <alignment horizontal="center" vertical="center" textRotation="90" wrapText="1"/>
    </xf>
    <xf numFmtId="49" fontId="3" fillId="0" borderId="8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3" fillId="0" borderId="9" xfId="4" applyFont="1" applyBorder="1" applyAlignment="1">
      <alignment horizontal="center" wrapText="1"/>
    </xf>
    <xf numFmtId="49" fontId="3" fillId="0" borderId="40" xfId="4" applyNumberFormat="1" applyFont="1" applyBorder="1" applyAlignment="1">
      <alignment horizontal="center" vertical="center"/>
    </xf>
    <xf numFmtId="49" fontId="3" fillId="0" borderId="14" xfId="4" applyNumberFormat="1" applyFont="1" applyBorder="1" applyAlignment="1">
      <alignment horizontal="center" vertical="center"/>
    </xf>
    <xf numFmtId="0" fontId="3" fillId="0" borderId="15" xfId="4" applyFont="1" applyBorder="1" applyAlignment="1">
      <alignment horizontal="center" wrapText="1"/>
    </xf>
    <xf numFmtId="0" fontId="35" fillId="0" borderId="0" xfId="4" applyFont="1"/>
    <xf numFmtId="0" fontId="36" fillId="0" borderId="0" xfId="4" applyFont="1"/>
    <xf numFmtId="0" fontId="32" fillId="0" borderId="0" xfId="2" applyFont="1" applyAlignment="1">
      <alignment horizontal="right" vertical="top"/>
    </xf>
    <xf numFmtId="0" fontId="14" fillId="0" borderId="0" xfId="2" applyFont="1" applyAlignment="1">
      <alignment horizontal="right"/>
    </xf>
    <xf numFmtId="170" fontId="29" fillId="4" borderId="8" xfId="1" applyNumberFormat="1" applyFont="1" applyFill="1" applyBorder="1" applyAlignment="1" applyProtection="1">
      <alignment horizontal="center" vertical="center" wrapText="1"/>
      <protection hidden="1"/>
    </xf>
    <xf numFmtId="170" fontId="29" fillId="4" borderId="4" xfId="1" applyNumberFormat="1" applyFont="1" applyFill="1" applyBorder="1" applyAlignment="1" applyProtection="1">
      <alignment horizontal="center" vertical="center" wrapText="1"/>
      <protection hidden="1"/>
    </xf>
    <xf numFmtId="170" fontId="29" fillId="5" borderId="8" xfId="1" applyNumberFormat="1" applyFont="1" applyFill="1" applyBorder="1" applyAlignment="1" applyProtection="1">
      <alignment horizontal="center" vertical="center" wrapText="1"/>
      <protection hidden="1"/>
    </xf>
    <xf numFmtId="170" fontId="29" fillId="5" borderId="4" xfId="1" applyNumberFormat="1" applyFont="1" applyFill="1" applyBorder="1" applyAlignment="1" applyProtection="1">
      <alignment horizontal="center" vertical="center" wrapText="1"/>
      <protection hidden="1"/>
    </xf>
    <xf numFmtId="170" fontId="29" fillId="6" borderId="8" xfId="1" applyNumberFormat="1" applyFont="1" applyFill="1" applyBorder="1" applyAlignment="1" applyProtection="1">
      <alignment horizontal="center" vertical="center" wrapText="1"/>
      <protection hidden="1"/>
    </xf>
    <xf numFmtId="170" fontId="29" fillId="6" borderId="4" xfId="1" applyNumberFormat="1" applyFont="1" applyFill="1" applyBorder="1" applyAlignment="1" applyProtection="1">
      <alignment horizontal="center" vertical="center" wrapText="1"/>
      <protection hidden="1"/>
    </xf>
    <xf numFmtId="4" fontId="29" fillId="4" borderId="8" xfId="1" applyNumberFormat="1" applyFont="1" applyFill="1" applyBorder="1" applyAlignment="1" applyProtection="1">
      <alignment horizontal="center" vertical="center"/>
      <protection hidden="1"/>
    </xf>
    <xf numFmtId="4" fontId="29" fillId="4" borderId="4" xfId="1" applyNumberFormat="1" applyFont="1" applyFill="1" applyBorder="1" applyAlignment="1" applyProtection="1">
      <alignment horizontal="center" vertical="center"/>
      <protection hidden="1"/>
    </xf>
    <xf numFmtId="4" fontId="29" fillId="5" borderId="8" xfId="1" applyNumberFormat="1" applyFont="1" applyFill="1" applyBorder="1" applyAlignment="1" applyProtection="1">
      <alignment horizontal="center" vertical="center"/>
      <protection hidden="1"/>
    </xf>
    <xf numFmtId="4" fontId="29" fillId="5" borderId="4" xfId="1" applyNumberFormat="1" applyFont="1" applyFill="1" applyBorder="1" applyAlignment="1" applyProtection="1">
      <alignment horizontal="center" vertical="center"/>
      <protection hidden="1"/>
    </xf>
    <xf numFmtId="169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29" fillId="0" borderId="1" xfId="1" applyNumberFormat="1" applyFont="1" applyFill="1" applyBorder="1" applyAlignment="1" applyProtection="1">
      <alignment horizontal="center" vertical="center"/>
      <protection hidden="1"/>
    </xf>
    <xf numFmtId="49" fontId="29" fillId="0" borderId="1" xfId="1" applyNumberFormat="1" applyFont="1" applyFill="1" applyBorder="1" applyAlignment="1" applyProtection="1">
      <alignment horizontal="center" vertical="center"/>
      <protection hidden="1"/>
    </xf>
    <xf numFmtId="169" fontId="29" fillId="0" borderId="1" xfId="1" applyNumberFormat="1" applyFont="1" applyFill="1" applyBorder="1" applyAlignment="1" applyProtection="1">
      <alignment horizontal="center" vertical="center"/>
      <protection hidden="1"/>
    </xf>
    <xf numFmtId="0" fontId="37" fillId="0" borderId="0" xfId="1" applyFont="1" applyFill="1"/>
    <xf numFmtId="0" fontId="29" fillId="0" borderId="0" xfId="1" applyFont="1" applyFill="1" applyBorder="1" applyAlignment="1" applyProtection="1">
      <alignment horizontal="center" vertical="center"/>
      <protection hidden="1"/>
    </xf>
    <xf numFmtId="0" fontId="29" fillId="0" borderId="2" xfId="1" applyFont="1" applyFill="1" applyBorder="1" applyAlignment="1" applyProtection="1">
      <alignment horizontal="center" vertical="center"/>
      <protection hidden="1"/>
    </xf>
    <xf numFmtId="0" fontId="29" fillId="0" borderId="1" xfId="1" applyFont="1" applyFill="1" applyBorder="1" applyAlignment="1" applyProtection="1">
      <alignment horizontal="left" vertical="center" wrapText="1"/>
      <protection hidden="1"/>
    </xf>
    <xf numFmtId="0" fontId="21" fillId="0" borderId="0" xfId="2" applyFont="1" applyAlignment="1">
      <alignment vertical="center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right"/>
    </xf>
    <xf numFmtId="0" fontId="32" fillId="0" borderId="0" xfId="4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0" fontId="12" fillId="0" borderId="0" xfId="28" applyFill="1"/>
    <xf numFmtId="0" fontId="12" fillId="0" borderId="0" xfId="28" applyFill="1" applyProtection="1">
      <protection hidden="1"/>
    </xf>
    <xf numFmtId="0" fontId="12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69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horizontal="center" vertical="center"/>
      <protection hidden="1"/>
    </xf>
    <xf numFmtId="4" fontId="5" fillId="0" borderId="4" xfId="28" applyNumberFormat="1" applyFont="1" applyFill="1" applyBorder="1" applyAlignment="1" applyProtection="1">
      <alignment horizontal="right" vertical="center"/>
      <protection hidden="1"/>
    </xf>
    <xf numFmtId="168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vertical="top" wrapText="1"/>
      <protection hidden="1"/>
    </xf>
    <xf numFmtId="0" fontId="12" fillId="0" borderId="18" xfId="28" applyFill="1" applyBorder="1" applyProtection="1">
      <protection hidden="1"/>
    </xf>
    <xf numFmtId="172" fontId="5" fillId="0" borderId="1" xfId="28" applyNumberFormat="1" applyFont="1" applyFill="1" applyBorder="1" applyAlignment="1" applyProtection="1">
      <alignment horizontal="right" vertical="center"/>
      <protection hidden="1"/>
    </xf>
    <xf numFmtId="172" fontId="5" fillId="0" borderId="2" xfId="28" applyNumberFormat="1" applyFont="1" applyFill="1" applyBorder="1" applyAlignment="1" applyProtection="1">
      <alignment horizontal="right" vertical="center"/>
      <protection hidden="1"/>
    </xf>
    <xf numFmtId="0" fontId="5" fillId="0" borderId="1" xfId="28" applyFont="1" applyFill="1" applyBorder="1" applyAlignment="1" applyProtection="1">
      <protection hidden="1"/>
    </xf>
    <xf numFmtId="172" fontId="5" fillId="0" borderId="4" xfId="28" applyNumberFormat="1" applyFont="1" applyFill="1" applyBorder="1" applyAlignment="1" applyProtection="1">
      <alignment horizontal="right" vertical="center"/>
      <protection hidden="1"/>
    </xf>
    <xf numFmtId="172" fontId="5" fillId="0" borderId="45" xfId="28" applyNumberFormat="1" applyFont="1" applyFill="1" applyBorder="1" applyAlignment="1" applyProtection="1">
      <alignment horizontal="right" vertical="center" wrapText="1"/>
      <protection hidden="1"/>
    </xf>
    <xf numFmtId="168" fontId="5" fillId="0" borderId="2" xfId="28" applyNumberFormat="1" applyFont="1" applyFill="1" applyBorder="1" applyAlignment="1" applyProtection="1">
      <alignment horizontal="center" vertical="center"/>
      <protection hidden="1"/>
    </xf>
    <xf numFmtId="169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173" fontId="5" fillId="0" borderId="45" xfId="28" applyNumberFormat="1" applyFont="1" applyFill="1" applyBorder="1" applyAlignment="1" applyProtection="1">
      <alignment horizontal="right" vertical="center" wrapText="1"/>
      <protection hidden="1"/>
    </xf>
    <xf numFmtId="173" fontId="5" fillId="0" borderId="4" xfId="28" applyNumberFormat="1" applyFont="1" applyFill="1" applyBorder="1" applyAlignment="1" applyProtection="1">
      <alignment horizontal="right" vertical="center"/>
      <protection hidden="1"/>
    </xf>
    <xf numFmtId="172" fontId="5" fillId="0" borderId="1" xfId="28" applyNumberFormat="1" applyFont="1" applyFill="1" applyBorder="1" applyAlignment="1" applyProtection="1">
      <alignment horizontal="right" vertical="center" wrapText="1"/>
      <protection hidden="1"/>
    </xf>
    <xf numFmtId="49" fontId="26" fillId="2" borderId="11" xfId="2" applyNumberFormat="1" applyFont="1" applyFill="1" applyBorder="1" applyAlignment="1">
      <alignment horizontal="center" vertical="center"/>
    </xf>
    <xf numFmtId="49" fontId="23" fillId="0" borderId="11" xfId="2" applyNumberFormat="1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horizontal="center" vertical="center" wrapText="1"/>
    </xf>
    <xf numFmtId="0" fontId="23" fillId="0" borderId="29" xfId="2" applyFont="1" applyBorder="1" applyAlignment="1">
      <alignment horizontal="center" vertical="center" textRotation="90" wrapText="1"/>
    </xf>
    <xf numFmtId="0" fontId="23" fillId="0" borderId="27" xfId="2" applyFont="1" applyBorder="1" applyAlignment="1">
      <alignment horizontal="center" vertical="center" textRotation="90" wrapText="1"/>
    </xf>
    <xf numFmtId="0" fontId="23" fillId="0" borderId="28" xfId="2" applyFont="1" applyBorder="1" applyAlignment="1">
      <alignment horizontal="center" vertical="center" textRotation="90" wrapText="1"/>
    </xf>
    <xf numFmtId="167" fontId="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 wrapText="1"/>
    </xf>
    <xf numFmtId="167" fontId="23" fillId="0" borderId="4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167" fontId="5" fillId="0" borderId="48" xfId="2" applyNumberFormat="1" applyFont="1" applyFill="1" applyBorder="1" applyAlignment="1">
      <alignment horizontal="center" vertical="center"/>
    </xf>
    <xf numFmtId="167" fontId="23" fillId="0" borderId="48" xfId="2" applyNumberFormat="1" applyFont="1" applyFill="1" applyBorder="1" applyAlignment="1">
      <alignment horizontal="center" vertical="center"/>
    </xf>
    <xf numFmtId="167" fontId="5" fillId="0" borderId="48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 vertical="center"/>
    </xf>
    <xf numFmtId="0" fontId="25" fillId="0" borderId="9" xfId="3" applyFont="1" applyBorder="1" applyAlignment="1">
      <alignment horizontal="left" vertical="center" wrapText="1"/>
    </xf>
    <xf numFmtId="0" fontId="25" fillId="2" borderId="12" xfId="3" applyFont="1" applyFill="1" applyBorder="1" applyAlignment="1">
      <alignment horizontal="left" vertical="center" wrapText="1"/>
    </xf>
    <xf numFmtId="0" fontId="25" fillId="2" borderId="9" xfId="3" applyFont="1" applyFill="1" applyBorder="1" applyAlignment="1">
      <alignment horizontal="left" vertical="center" wrapText="1"/>
    </xf>
    <xf numFmtId="0" fontId="1" fillId="0" borderId="0" xfId="2" applyAlignment="1">
      <alignment vertical="center"/>
    </xf>
    <xf numFmtId="0" fontId="1" fillId="0" borderId="0" xfId="2" applyFill="1" applyBorder="1" applyAlignment="1">
      <alignment horizontal="center" vertical="center" wrapText="1"/>
    </xf>
    <xf numFmtId="0" fontId="1" fillId="0" borderId="0" xfId="2" applyFill="1" applyBorder="1" applyAlignment="1">
      <alignment vertical="center"/>
    </xf>
    <xf numFmtId="49" fontId="26" fillId="0" borderId="1" xfId="2" applyNumberFormat="1" applyFont="1" applyFill="1" applyBorder="1" applyAlignment="1">
      <alignment horizontal="center" vertical="center"/>
    </xf>
    <xf numFmtId="4" fontId="5" fillId="0" borderId="4" xfId="2" applyNumberFormat="1" applyFont="1" applyFill="1" applyBorder="1" applyAlignment="1">
      <alignment horizontal="center" vertical="center"/>
    </xf>
    <xf numFmtId="4" fontId="5" fillId="0" borderId="48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49" fontId="26" fillId="0" borderId="14" xfId="2" applyNumberFormat="1" applyFont="1" applyFill="1" applyBorder="1" applyAlignment="1">
      <alignment horizontal="center" vertical="center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top"/>
    </xf>
    <xf numFmtId="0" fontId="53" fillId="0" borderId="0" xfId="0" applyNumberFormat="1" applyFont="1" applyFill="1" applyBorder="1" applyAlignment="1" applyProtection="1">
      <alignment vertical="top"/>
    </xf>
    <xf numFmtId="0" fontId="53" fillId="0" borderId="0" xfId="0" applyNumberFormat="1" applyFont="1" applyFill="1" applyBorder="1" applyAlignment="1" applyProtection="1">
      <alignment horizontal="center" vertical="top"/>
    </xf>
    <xf numFmtId="49" fontId="53" fillId="0" borderId="0" xfId="0" applyNumberFormat="1" applyFont="1" applyFill="1" applyBorder="1" applyAlignment="1" applyProtection="1">
      <alignment horizontal="center" vertical="top"/>
    </xf>
    <xf numFmtId="49" fontId="29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1" applyFont="1" applyFill="1"/>
    <xf numFmtId="0" fontId="55" fillId="2" borderId="0" xfId="1" applyFont="1" applyFill="1" applyAlignment="1">
      <alignment horizontal="center" vertical="center"/>
    </xf>
    <xf numFmtId="0" fontId="55" fillId="3" borderId="0" xfId="1" applyFont="1" applyFill="1" applyAlignment="1">
      <alignment horizontal="center" vertical="center"/>
    </xf>
    <xf numFmtId="0" fontId="55" fillId="0" borderId="0" xfId="1" applyFont="1" applyFill="1" applyAlignment="1">
      <alignment horizontal="center" vertical="center"/>
    </xf>
    <xf numFmtId="0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16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6" fillId="0" borderId="0" xfId="1" applyFont="1" applyFill="1"/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70" fontId="58" fillId="0" borderId="45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9" xfId="2" applyNumberFormat="1" applyFont="1" applyFill="1" applyBorder="1" applyAlignment="1" applyProtection="1">
      <alignment horizontal="center" vertical="center" wrapText="1"/>
    </xf>
    <xf numFmtId="4" fontId="5" fillId="0" borderId="9" xfId="2" applyNumberFormat="1" applyFont="1" applyFill="1" applyBorder="1" applyAlignment="1" applyProtection="1">
      <alignment horizontal="center" vertical="center" wrapText="1"/>
    </xf>
    <xf numFmtId="4" fontId="5" fillId="0" borderId="34" xfId="2" applyNumberFormat="1" applyFont="1" applyFill="1" applyBorder="1" applyAlignment="1" applyProtection="1">
      <alignment horizontal="center" vertical="center" wrapText="1"/>
    </xf>
    <xf numFmtId="167" fontId="5" fillId="0" borderId="9" xfId="2" applyNumberFormat="1" applyFont="1" applyFill="1" applyBorder="1" applyAlignment="1">
      <alignment horizontal="center" vertical="center"/>
    </xf>
    <xf numFmtId="167" fontId="23" fillId="0" borderId="9" xfId="2" applyNumberFormat="1" applyFont="1" applyFill="1" applyBorder="1" applyAlignment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 wrapText="1"/>
    </xf>
    <xf numFmtId="4" fontId="5" fillId="0" borderId="9" xfId="2" applyNumberFormat="1" applyFont="1" applyFill="1" applyBorder="1" applyAlignment="1">
      <alignment horizontal="center" vertical="center"/>
    </xf>
    <xf numFmtId="0" fontId="47" fillId="0" borderId="4" xfId="3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wrapText="1"/>
    </xf>
    <xf numFmtId="0" fontId="5" fillId="0" borderId="4" xfId="2" applyFont="1" applyFill="1" applyBorder="1" applyAlignment="1">
      <alignment vertical="top" wrapText="1"/>
    </xf>
    <xf numFmtId="4" fontId="3" fillId="0" borderId="8" xfId="2" applyNumberFormat="1" applyFont="1" applyFill="1" applyBorder="1" applyAlignment="1" applyProtection="1">
      <alignment horizontal="center" vertical="center" wrapText="1"/>
    </xf>
    <xf numFmtId="4" fontId="5" fillId="0" borderId="8" xfId="2" applyNumberFormat="1" applyFont="1" applyFill="1" applyBorder="1" applyAlignment="1" applyProtection="1">
      <alignment horizontal="center" vertical="center" wrapText="1"/>
    </xf>
    <xf numFmtId="167" fontId="5" fillId="0" borderId="59" xfId="2" applyNumberFormat="1" applyFont="1" applyFill="1" applyBorder="1" applyAlignment="1">
      <alignment horizontal="center" vertical="center"/>
    </xf>
    <xf numFmtId="167" fontId="23" fillId="0" borderId="59" xfId="2" applyNumberFormat="1" applyFont="1" applyFill="1" applyBorder="1" applyAlignment="1">
      <alignment horizontal="center" vertical="center"/>
    </xf>
    <xf numFmtId="167" fontId="5" fillId="0" borderId="59" xfId="2" applyNumberFormat="1" applyFont="1" applyFill="1" applyBorder="1" applyAlignment="1">
      <alignment horizontal="center" vertical="center" wrapText="1"/>
    </xf>
    <xf numFmtId="4" fontId="5" fillId="0" borderId="59" xfId="2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</xf>
    <xf numFmtId="49" fontId="5" fillId="0" borderId="52" xfId="2" applyNumberFormat="1" applyFont="1" applyFill="1" applyBorder="1" applyAlignment="1">
      <alignment horizontal="center" vertical="center"/>
    </xf>
    <xf numFmtId="49" fontId="26" fillId="0" borderId="46" xfId="2" applyNumberFormat="1" applyFont="1" applyFill="1" applyBorder="1" applyAlignment="1">
      <alignment horizontal="center" vertical="center"/>
    </xf>
    <xf numFmtId="49" fontId="26" fillId="0" borderId="62" xfId="2" applyNumberFormat="1" applyFont="1" applyFill="1" applyBorder="1" applyAlignment="1">
      <alignment horizontal="center" vertical="center"/>
    </xf>
    <xf numFmtId="0" fontId="5" fillId="0" borderId="52" xfId="1" applyFont="1" applyFill="1" applyBorder="1" applyAlignment="1" applyProtection="1">
      <alignment horizontal="left" vertical="top" wrapText="1"/>
      <protection hidden="1"/>
    </xf>
    <xf numFmtId="0" fontId="5" fillId="0" borderId="52" xfId="1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0" fontId="3" fillId="0" borderId="0" xfId="2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 applyBorder="1"/>
    <xf numFmtId="0" fontId="21" fillId="0" borderId="0" xfId="2" applyFont="1" applyFill="1" applyBorder="1" applyAlignment="1">
      <alignment vertical="center"/>
    </xf>
    <xf numFmtId="0" fontId="21" fillId="0" borderId="0" xfId="2" applyFont="1" applyFill="1" applyAlignment="1">
      <alignment vertical="center"/>
    </xf>
    <xf numFmtId="0" fontId="57" fillId="4" borderId="0" xfId="1" applyFont="1" applyFill="1"/>
    <xf numFmtId="4" fontId="59" fillId="4" borderId="0" xfId="1" applyNumberFormat="1" applyFont="1" applyFill="1"/>
    <xf numFmtId="0" fontId="15" fillId="0" borderId="24" xfId="1" applyFont="1" applyFill="1" applyBorder="1" applyAlignment="1" applyProtection="1">
      <alignment horizontal="center" vertical="center" wrapText="1"/>
      <protection hidden="1"/>
    </xf>
    <xf numFmtId="0" fontId="29" fillId="0" borderId="19" xfId="1" applyFont="1" applyFill="1" applyBorder="1" applyAlignment="1" applyProtection="1">
      <alignment horizontal="left" vertical="center" wrapText="1"/>
      <protection hidden="1"/>
    </xf>
    <xf numFmtId="169" fontId="29" fillId="0" borderId="19" xfId="1" applyNumberFormat="1" applyFont="1" applyFill="1" applyBorder="1" applyAlignment="1" applyProtection="1">
      <alignment horizontal="center" vertical="center" wrapText="1"/>
      <protection hidden="1"/>
    </xf>
    <xf numFmtId="168" fontId="29" fillId="0" borderId="19" xfId="1" applyNumberFormat="1" applyFont="1" applyFill="1" applyBorder="1" applyAlignment="1" applyProtection="1">
      <alignment horizontal="center" vertical="center"/>
      <protection hidden="1"/>
    </xf>
    <xf numFmtId="49" fontId="29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29" fillId="0" borderId="19" xfId="1" applyNumberFormat="1" applyFont="1" applyFill="1" applyBorder="1" applyAlignment="1" applyProtection="1">
      <alignment horizontal="center" vertical="center"/>
      <protection hidden="1"/>
    </xf>
    <xf numFmtId="169" fontId="29" fillId="0" borderId="19" xfId="1" applyNumberFormat="1" applyFont="1" applyFill="1" applyBorder="1" applyAlignment="1" applyProtection="1">
      <alignment horizontal="center" vertical="center"/>
      <protection hidden="1"/>
    </xf>
    <xf numFmtId="4" fontId="29" fillId="4" borderId="24" xfId="1" applyNumberFormat="1" applyFont="1" applyFill="1" applyBorder="1" applyAlignment="1" applyProtection="1">
      <alignment horizontal="center" vertical="center"/>
      <protection hidden="1"/>
    </xf>
    <xf numFmtId="4" fontId="29" fillId="4" borderId="23" xfId="1" applyNumberFormat="1" applyFont="1" applyFill="1" applyBorder="1" applyAlignment="1" applyProtection="1">
      <alignment horizontal="center" vertical="center"/>
      <protection hidden="1"/>
    </xf>
    <xf numFmtId="0" fontId="55" fillId="2" borderId="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55" fillId="8" borderId="0" xfId="0" applyNumberFormat="1" applyFont="1" applyFill="1" applyBorder="1" applyAlignment="1" applyProtection="1">
      <alignment vertical="top"/>
    </xf>
    <xf numFmtId="0" fontId="3" fillId="8" borderId="0" xfId="0" applyNumberFormat="1" applyFont="1" applyFill="1" applyBorder="1" applyAlignment="1" applyProtection="1">
      <alignment vertical="top"/>
    </xf>
    <xf numFmtId="0" fontId="57" fillId="4" borderId="0" xfId="1" applyFont="1" applyFill="1" applyBorder="1"/>
    <xf numFmtId="0" fontId="15" fillId="0" borderId="1" xfId="1" applyFont="1" applyFill="1" applyBorder="1" applyAlignment="1" applyProtection="1">
      <alignment horizontal="center" vertical="center" wrapText="1"/>
      <protection hidden="1"/>
    </xf>
    <xf numFmtId="4" fontId="29" fillId="4" borderId="1" xfId="1" applyNumberFormat="1" applyFont="1" applyFill="1" applyBorder="1" applyAlignment="1" applyProtection="1">
      <alignment horizontal="center" vertical="center"/>
      <protection hidden="1"/>
    </xf>
    <xf numFmtId="4" fontId="29" fillId="7" borderId="1" xfId="1" applyNumberFormat="1" applyFont="1" applyFill="1" applyBorder="1" applyAlignment="1" applyProtection="1">
      <alignment horizontal="center" vertical="center"/>
      <protection hidden="1"/>
    </xf>
    <xf numFmtId="4" fontId="29" fillId="7" borderId="4" xfId="1" applyNumberFormat="1" applyFont="1" applyFill="1" applyBorder="1" applyAlignment="1" applyProtection="1">
      <alignment horizontal="center" vertical="center"/>
      <protection hidden="1"/>
    </xf>
    <xf numFmtId="0" fontId="15" fillId="0" borderId="19" xfId="1" applyFont="1" applyFill="1" applyBorder="1" applyAlignment="1" applyProtection="1">
      <alignment horizontal="center" vertical="center" wrapText="1"/>
      <protection hidden="1"/>
    </xf>
    <xf numFmtId="0" fontId="29" fillId="8" borderId="19" xfId="0" applyNumberFormat="1" applyFont="1" applyFill="1" applyBorder="1" applyAlignment="1" applyProtection="1">
      <alignment horizontal="left" vertical="center" wrapText="1"/>
    </xf>
    <xf numFmtId="49" fontId="29" fillId="8" borderId="19" xfId="0" applyNumberFormat="1" applyFont="1" applyFill="1" applyBorder="1" applyAlignment="1" applyProtection="1">
      <alignment horizontal="center" vertical="top"/>
    </xf>
    <xf numFmtId="0" fontId="29" fillId="8" borderId="19" xfId="0" applyNumberFormat="1" applyFont="1" applyFill="1" applyBorder="1" applyAlignment="1" applyProtection="1">
      <alignment vertical="top"/>
    </xf>
    <xf numFmtId="4" fontId="29" fillId="8" borderId="19" xfId="0" applyNumberFormat="1" applyFont="1" applyFill="1" applyBorder="1" applyAlignment="1" applyProtection="1">
      <alignment horizontal="center" vertical="top"/>
    </xf>
    <xf numFmtId="4" fontId="15" fillId="8" borderId="19" xfId="0" applyNumberFormat="1" applyFont="1" applyFill="1" applyBorder="1" applyAlignment="1" applyProtection="1">
      <alignment horizontal="center" vertical="center"/>
    </xf>
    <xf numFmtId="4" fontId="15" fillId="8" borderId="23" xfId="0" applyNumberFormat="1" applyFont="1" applyFill="1" applyBorder="1" applyAlignment="1" applyProtection="1">
      <alignment horizontal="center" vertical="center"/>
    </xf>
    <xf numFmtId="4" fontId="15" fillId="8" borderId="24" xfId="0" applyNumberFormat="1" applyFont="1" applyFill="1" applyBorder="1" applyAlignment="1" applyProtection="1">
      <alignment horizontal="center" vertical="center"/>
    </xf>
    <xf numFmtId="4" fontId="15" fillId="8" borderId="55" xfId="0" applyNumberFormat="1" applyFont="1" applyFill="1" applyBorder="1" applyAlignment="1" applyProtection="1">
      <alignment horizontal="center" vertical="center"/>
    </xf>
    <xf numFmtId="0" fontId="15" fillId="0" borderId="27" xfId="1" applyFont="1" applyFill="1" applyBorder="1" applyAlignment="1" applyProtection="1">
      <alignment horizontal="center" vertical="center" wrapText="1"/>
      <protection hidden="1"/>
    </xf>
    <xf numFmtId="4" fontId="15" fillId="10" borderId="28" xfId="0" applyNumberFormat="1" applyFont="1" applyFill="1" applyBorder="1" applyAlignment="1" applyProtection="1">
      <alignment horizontal="center" vertical="center"/>
    </xf>
    <xf numFmtId="4" fontId="15" fillId="10" borderId="42" xfId="0" applyNumberFormat="1" applyFont="1" applyFill="1" applyBorder="1" applyAlignment="1" applyProtection="1">
      <alignment horizontal="center" vertical="center"/>
    </xf>
    <xf numFmtId="4" fontId="29" fillId="5" borderId="11" xfId="1" applyNumberFormat="1" applyFont="1" applyFill="1" applyBorder="1" applyAlignment="1" applyProtection="1">
      <alignment horizontal="center" vertical="center"/>
      <protection hidden="1"/>
    </xf>
    <xf numFmtId="4" fontId="29" fillId="5" borderId="12" xfId="1" applyNumberFormat="1" applyFont="1" applyFill="1" applyBorder="1" applyAlignment="1" applyProtection="1">
      <alignment horizontal="center" vertical="center"/>
      <protection hidden="1"/>
    </xf>
    <xf numFmtId="4" fontId="29" fillId="5" borderId="9" xfId="1" applyNumberFormat="1" applyFont="1" applyFill="1" applyBorder="1" applyAlignment="1" applyProtection="1">
      <alignment horizontal="center" vertical="center"/>
      <protection hidden="1"/>
    </xf>
    <xf numFmtId="4" fontId="29" fillId="4" borderId="11" xfId="1" applyNumberFormat="1" applyFont="1" applyFill="1" applyBorder="1" applyAlignment="1" applyProtection="1">
      <alignment horizontal="center" vertical="center"/>
      <protection hidden="1"/>
    </xf>
    <xf numFmtId="4" fontId="29" fillId="4" borderId="12" xfId="1" applyNumberFormat="1" applyFont="1" applyFill="1" applyBorder="1" applyAlignment="1" applyProtection="1">
      <alignment horizontal="center" vertical="center"/>
      <protection hidden="1"/>
    </xf>
    <xf numFmtId="4" fontId="29" fillId="4" borderId="9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/>
    <xf numFmtId="0" fontId="37" fillId="0" borderId="0" xfId="1" applyFont="1" applyFill="1" applyBorder="1"/>
    <xf numFmtId="49" fontId="12" fillId="0" borderId="0" xfId="1" applyNumberFormat="1" applyFont="1" applyFill="1" applyBorder="1"/>
    <xf numFmtId="0" fontId="60" fillId="0" borderId="0" xfId="1" applyFont="1" applyFill="1"/>
    <xf numFmtId="49" fontId="37" fillId="0" borderId="0" xfId="1" applyNumberFormat="1" applyFont="1" applyFill="1"/>
    <xf numFmtId="49" fontId="12" fillId="0" borderId="0" xfId="1" applyNumberFormat="1" applyFont="1" applyFill="1"/>
    <xf numFmtId="49" fontId="26" fillId="2" borderId="2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170" fontId="29" fillId="4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2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1" fillId="0" borderId="0" xfId="2" applyFill="1"/>
    <xf numFmtId="0" fontId="3" fillId="0" borderId="0" xfId="2" applyFont="1" applyFill="1" applyAlignment="1">
      <alignment horizontal="right"/>
    </xf>
    <xf numFmtId="0" fontId="1" fillId="0" borderId="0" xfId="2" applyFont="1" applyFill="1"/>
    <xf numFmtId="0" fontId="3" fillId="0" borderId="0" xfId="2" applyFont="1" applyFill="1" applyAlignment="1">
      <alignment horizontal="right" vertical="center"/>
    </xf>
    <xf numFmtId="0" fontId="21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 textRotation="90" wrapText="1"/>
    </xf>
    <xf numFmtId="0" fontId="5" fillId="0" borderId="28" xfId="2" applyFont="1" applyFill="1" applyBorder="1" applyAlignment="1">
      <alignment horizontal="center" vertical="center" textRotation="90" wrapText="1"/>
    </xf>
    <xf numFmtId="0" fontId="5" fillId="0" borderId="29" xfId="2" applyFont="1" applyFill="1" applyBorder="1" applyAlignment="1">
      <alignment horizontal="center" vertical="center" textRotation="90" wrapText="1"/>
    </xf>
    <xf numFmtId="164" fontId="5" fillId="0" borderId="50" xfId="2" applyNumberFormat="1" applyFont="1" applyFill="1" applyBorder="1" applyAlignment="1">
      <alignment horizontal="center" vertical="center" wrapText="1"/>
    </xf>
    <xf numFmtId="1" fontId="5" fillId="0" borderId="18" xfId="2" applyNumberFormat="1" applyFont="1" applyFill="1" applyBorder="1" applyAlignment="1">
      <alignment horizontal="center" vertical="center" wrapText="1"/>
    </xf>
    <xf numFmtId="1" fontId="5" fillId="0" borderId="41" xfId="2" applyNumberFormat="1" applyFont="1" applyFill="1" applyBorder="1" applyAlignment="1">
      <alignment horizontal="center" vertical="center" wrapText="1"/>
    </xf>
    <xf numFmtId="1" fontId="5" fillId="0" borderId="45" xfId="3" applyNumberFormat="1" applyFont="1" applyFill="1" applyBorder="1" applyAlignment="1">
      <alignment horizontal="center" vertical="center" wrapText="1"/>
    </xf>
    <xf numFmtId="1" fontId="5" fillId="0" borderId="32" xfId="2" applyNumberFormat="1" applyFont="1" applyFill="1" applyBorder="1" applyAlignment="1">
      <alignment horizontal="center" vertical="center" wrapText="1"/>
    </xf>
    <xf numFmtId="0" fontId="21" fillId="0" borderId="47" xfId="2" applyFont="1" applyFill="1" applyBorder="1" applyAlignment="1">
      <alignment vertical="center"/>
    </xf>
    <xf numFmtId="0" fontId="21" fillId="0" borderId="53" xfId="2" applyFont="1" applyFill="1" applyBorder="1" applyAlignment="1">
      <alignment vertical="center"/>
    </xf>
    <xf numFmtId="49" fontId="23" fillId="0" borderId="56" xfId="2" applyNumberFormat="1" applyFont="1" applyFill="1" applyBorder="1" applyAlignment="1">
      <alignment horizontal="center" vertical="center"/>
    </xf>
    <xf numFmtId="49" fontId="23" fillId="0" borderId="28" xfId="2" applyNumberFormat="1" applyFont="1" applyFill="1" applyBorder="1" applyAlignment="1">
      <alignment horizontal="center" vertical="center"/>
    </xf>
    <xf numFmtId="49" fontId="23" fillId="0" borderId="42" xfId="2" applyNumberFormat="1" applyFont="1" applyFill="1" applyBorder="1" applyAlignment="1">
      <alignment horizontal="center" vertical="center"/>
    </xf>
    <xf numFmtId="0" fontId="23" fillId="0" borderId="13" xfId="3" applyFont="1" applyFill="1" applyBorder="1" applyAlignment="1">
      <alignment horizontal="left" vertical="center" wrapText="1"/>
    </xf>
    <xf numFmtId="167" fontId="23" fillId="0" borderId="13" xfId="2" applyNumberFormat="1" applyFont="1" applyFill="1" applyBorder="1" applyAlignment="1">
      <alignment horizontal="center" vertical="center" wrapText="1"/>
    </xf>
    <xf numFmtId="174" fontId="23" fillId="0" borderId="42" xfId="2" applyNumberFormat="1" applyFont="1" applyFill="1" applyBorder="1" applyAlignment="1">
      <alignment horizontal="center" vertical="center" wrapText="1"/>
    </xf>
    <xf numFmtId="174" fontId="23" fillId="0" borderId="28" xfId="2" applyNumberFormat="1" applyFont="1" applyFill="1" applyBorder="1" applyAlignment="1">
      <alignment horizontal="center" vertical="center" wrapText="1"/>
    </xf>
    <xf numFmtId="174" fontId="23" fillId="0" borderId="31" xfId="2" applyNumberFormat="1" applyFont="1" applyFill="1" applyBorder="1" applyAlignment="1">
      <alignment horizontal="center" vertical="center" wrapText="1"/>
    </xf>
    <xf numFmtId="174" fontId="39" fillId="0" borderId="0" xfId="2" applyNumberFormat="1" applyFont="1" applyFill="1" applyBorder="1" applyAlignment="1">
      <alignment vertical="center"/>
    </xf>
    <xf numFmtId="0" fontId="39" fillId="0" borderId="0" xfId="2" applyFont="1" applyFill="1" applyAlignment="1">
      <alignment vertical="center"/>
    </xf>
    <xf numFmtId="49" fontId="23" fillId="0" borderId="46" xfId="2" applyNumberFormat="1" applyFont="1" applyFill="1" applyBorder="1" applyAlignment="1">
      <alignment horizontal="center" vertical="center"/>
    </xf>
    <xf numFmtId="49" fontId="23" fillId="0" borderId="2" xfId="2" applyNumberFormat="1" applyFont="1" applyFill="1" applyBorder="1" applyAlignment="1">
      <alignment horizontal="center" vertical="center"/>
    </xf>
    <xf numFmtId="0" fontId="23" fillId="0" borderId="20" xfId="3" applyFont="1" applyFill="1" applyBorder="1" applyAlignment="1">
      <alignment horizontal="left" vertical="center" wrapText="1"/>
    </xf>
    <xf numFmtId="4" fontId="23" fillId="0" borderId="58" xfId="2" applyNumberFormat="1" applyFont="1" applyFill="1" applyBorder="1" applyAlignment="1">
      <alignment horizontal="center" vertical="center" wrapText="1"/>
    </xf>
    <xf numFmtId="4" fontId="23" fillId="0" borderId="20" xfId="2" applyNumberFormat="1" applyFont="1" applyFill="1" applyBorder="1" applyAlignment="1">
      <alignment horizontal="center" vertical="center" wrapText="1"/>
    </xf>
    <xf numFmtId="4" fontId="23" fillId="0" borderId="2" xfId="2" applyNumberFormat="1" applyFont="1" applyFill="1" applyBorder="1" applyAlignment="1">
      <alignment horizontal="center" vertical="center" wrapText="1"/>
    </xf>
    <xf numFmtId="4" fontId="23" fillId="0" borderId="54" xfId="2" applyNumberFormat="1" applyFont="1" applyFill="1" applyBorder="1" applyAlignment="1">
      <alignment horizontal="center" vertical="center" wrapText="1"/>
    </xf>
    <xf numFmtId="0" fontId="39" fillId="0" borderId="0" xfId="2" applyFont="1" applyFill="1" applyBorder="1" applyAlignment="1">
      <alignment vertical="center"/>
    </xf>
    <xf numFmtId="49" fontId="23" fillId="0" borderId="52" xfId="2" applyNumberFormat="1" applyFont="1" applyFill="1" applyBorder="1" applyAlignment="1">
      <alignment horizontal="center" vertical="center"/>
    </xf>
    <xf numFmtId="49" fontId="23" fillId="0" borderId="1" xfId="2" applyNumberFormat="1" applyFont="1" applyFill="1" applyBorder="1" applyAlignment="1">
      <alignment horizontal="center" vertical="center"/>
    </xf>
    <xf numFmtId="0" fontId="23" fillId="0" borderId="4" xfId="3" applyFont="1" applyFill="1" applyBorder="1" applyAlignment="1">
      <alignment horizontal="left" vertical="center" wrapText="1"/>
    </xf>
    <xf numFmtId="4" fontId="3" fillId="0" borderId="8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21" fillId="0" borderId="0" xfId="2" applyNumberFormat="1" applyFont="1" applyFill="1" applyAlignment="1">
      <alignment vertical="center"/>
    </xf>
    <xf numFmtId="0" fontId="40" fillId="0" borderId="0" xfId="2" applyFont="1" applyFill="1" applyAlignment="1">
      <alignment vertical="center"/>
    </xf>
    <xf numFmtId="10" fontId="21" fillId="0" borderId="0" xfId="2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horizontal="left" wrapText="1"/>
    </xf>
    <xf numFmtId="0" fontId="48" fillId="0" borderId="4" xfId="3" applyFont="1" applyFill="1" applyBorder="1" applyAlignment="1">
      <alignment horizontal="left" vertical="center" wrapText="1"/>
    </xf>
    <xf numFmtId="4" fontId="23" fillId="0" borderId="59" xfId="2" applyNumberFormat="1" applyFont="1" applyFill="1" applyBorder="1" applyAlignment="1">
      <alignment horizontal="center" vertical="center"/>
    </xf>
    <xf numFmtId="4" fontId="23" fillId="0" borderId="4" xfId="2" applyNumberFormat="1" applyFont="1" applyFill="1" applyBorder="1" applyAlignment="1">
      <alignment horizontal="center" vertical="center"/>
    </xf>
    <xf numFmtId="4" fontId="23" fillId="0" borderId="1" xfId="2" applyNumberFormat="1" applyFont="1" applyFill="1" applyBorder="1" applyAlignment="1">
      <alignment horizontal="center" vertical="center"/>
    </xf>
    <xf numFmtId="4" fontId="23" fillId="0" borderId="34" xfId="2" applyNumberFormat="1" applyFont="1" applyFill="1" applyBorder="1" applyAlignment="1">
      <alignment horizontal="center" vertical="center"/>
    </xf>
    <xf numFmtId="167" fontId="23" fillId="0" borderId="59" xfId="2" applyNumberFormat="1" applyFont="1" applyFill="1" applyBorder="1" applyAlignment="1">
      <alignment horizontal="center" vertical="center" wrapText="1"/>
    </xf>
    <xf numFmtId="167" fontId="23" fillId="0" borderId="4" xfId="2" applyNumberFormat="1" applyFont="1" applyFill="1" applyBorder="1" applyAlignment="1">
      <alignment horizontal="center" vertical="center" wrapText="1"/>
    </xf>
    <xf numFmtId="167" fontId="23" fillId="0" borderId="1" xfId="2" applyNumberFormat="1" applyFont="1" applyFill="1" applyBorder="1" applyAlignment="1">
      <alignment horizontal="center" vertical="center" wrapText="1"/>
    </xf>
    <xf numFmtId="167" fontId="23" fillId="0" borderId="34" xfId="2" applyNumberFormat="1" applyFont="1" applyFill="1" applyBorder="1" applyAlignment="1">
      <alignment horizontal="center" vertical="center" wrapText="1"/>
    </xf>
    <xf numFmtId="0" fontId="39" fillId="0" borderId="1" xfId="2" applyFont="1" applyFill="1" applyBorder="1" applyAlignment="1">
      <alignment vertical="center"/>
    </xf>
    <xf numFmtId="0" fontId="39" fillId="0" borderId="34" xfId="2" applyFont="1" applyFill="1" applyBorder="1" applyAlignment="1">
      <alignment vertical="center"/>
    </xf>
    <xf numFmtId="0" fontId="40" fillId="0" borderId="1" xfId="2" applyFont="1" applyFill="1" applyBorder="1" applyAlignment="1">
      <alignment vertical="center"/>
    </xf>
    <xf numFmtId="0" fontId="40" fillId="0" borderId="34" xfId="2" applyFont="1" applyFill="1" applyBorder="1" applyAlignment="1">
      <alignment vertical="center"/>
    </xf>
    <xf numFmtId="4" fontId="23" fillId="0" borderId="59" xfId="2" applyNumberFormat="1" applyFont="1" applyFill="1" applyBorder="1" applyAlignment="1">
      <alignment horizontal="center" vertical="center" wrapText="1"/>
    </xf>
    <xf numFmtId="4" fontId="23" fillId="0" borderId="4" xfId="2" applyNumberFormat="1" applyFont="1" applyFill="1" applyBorder="1" applyAlignment="1">
      <alignment horizontal="center" vertical="center" wrapText="1"/>
    </xf>
    <xf numFmtId="4" fontId="23" fillId="0" borderId="1" xfId="2" applyNumberFormat="1" applyFont="1" applyFill="1" applyBorder="1" applyAlignment="1">
      <alignment horizontal="center" vertical="center" wrapText="1"/>
    </xf>
    <xf numFmtId="4" fontId="23" fillId="0" borderId="34" xfId="2" applyNumberFormat="1" applyFont="1" applyFill="1" applyBorder="1" applyAlignment="1">
      <alignment horizontal="center" vertical="center" wrapText="1"/>
    </xf>
    <xf numFmtId="0" fontId="23" fillId="0" borderId="4" xfId="2" applyFont="1" applyFill="1" applyBorder="1" applyAlignment="1">
      <alignment horizontal="justify" vertical="top" wrapText="1"/>
    </xf>
    <xf numFmtId="4" fontId="5" fillId="0" borderId="59" xfId="2" applyNumberFormat="1" applyFont="1" applyFill="1" applyBorder="1" applyAlignment="1">
      <alignment horizontal="center" vertical="center" wrapText="1"/>
    </xf>
    <xf numFmtId="4" fontId="5" fillId="0" borderId="4" xfId="2" applyNumberFormat="1" applyFont="1" applyFill="1" applyBorder="1" applyAlignment="1">
      <alignment horizontal="center" vertical="center" wrapText="1"/>
    </xf>
    <xf numFmtId="4" fontId="5" fillId="0" borderId="9" xfId="2" applyNumberFormat="1" applyFont="1" applyFill="1" applyBorder="1" applyAlignment="1">
      <alignment horizontal="center" vertical="center" wrapText="1"/>
    </xf>
    <xf numFmtId="0" fontId="44" fillId="0" borderId="0" xfId="2" applyFont="1" applyFill="1" applyAlignment="1">
      <alignment vertical="center"/>
    </xf>
    <xf numFmtId="4" fontId="45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3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justify" vertical="top" wrapText="1"/>
    </xf>
    <xf numFmtId="167" fontId="5" fillId="0" borderId="1" xfId="2" applyNumberFormat="1" applyFont="1" applyFill="1" applyBorder="1" applyAlignment="1">
      <alignment horizontal="center" vertical="center" wrapText="1"/>
    </xf>
    <xf numFmtId="167" fontId="5" fillId="0" borderId="34" xfId="2" applyNumberFormat="1" applyFont="1" applyFill="1" applyBorder="1" applyAlignment="1">
      <alignment horizontal="center" vertical="center" wrapText="1"/>
    </xf>
    <xf numFmtId="167" fontId="23" fillId="0" borderId="48" xfId="2" applyNumberFormat="1" applyFont="1" applyFill="1" applyBorder="1" applyAlignment="1">
      <alignment horizontal="center" vertical="center" wrapText="1"/>
    </xf>
    <xf numFmtId="167" fontId="23" fillId="0" borderId="9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/>
    </xf>
    <xf numFmtId="0" fontId="9" fillId="0" borderId="48" xfId="2" applyFont="1" applyFill="1" applyBorder="1" applyAlignment="1">
      <alignment vertical="center"/>
    </xf>
    <xf numFmtId="0" fontId="9" fillId="0" borderId="9" xfId="2" applyFont="1" applyFill="1" applyBorder="1" applyAlignment="1">
      <alignment vertical="center"/>
    </xf>
    <xf numFmtId="49" fontId="46" fillId="0" borderId="52" xfId="2" applyNumberFormat="1" applyFont="1" applyFill="1" applyBorder="1" applyAlignment="1">
      <alignment horizontal="center" vertical="center"/>
    </xf>
    <xf numFmtId="49" fontId="46" fillId="0" borderId="1" xfId="2" applyNumberFormat="1" applyFont="1" applyFill="1" applyBorder="1" applyAlignment="1">
      <alignment horizontal="center" vertical="center"/>
    </xf>
    <xf numFmtId="0" fontId="46" fillId="0" borderId="4" xfId="3" applyNumberFormat="1" applyFont="1" applyFill="1" applyBorder="1" applyAlignment="1">
      <alignment horizontal="left" vertical="center" wrapText="1"/>
    </xf>
    <xf numFmtId="164" fontId="46" fillId="0" borderId="59" xfId="2" applyNumberFormat="1" applyFont="1" applyFill="1" applyBorder="1" applyAlignment="1">
      <alignment horizontal="center" vertical="center"/>
    </xf>
    <xf numFmtId="49" fontId="45" fillId="0" borderId="61" xfId="2" applyNumberFormat="1" applyFont="1" applyFill="1" applyBorder="1" applyAlignment="1">
      <alignment horizontal="center" vertical="center"/>
    </xf>
    <xf numFmtId="49" fontId="45" fillId="0" borderId="19" xfId="2" applyNumberFormat="1" applyFont="1" applyFill="1" applyBorder="1" applyAlignment="1">
      <alignment horizontal="center" vertical="center"/>
    </xf>
    <xf numFmtId="0" fontId="46" fillId="0" borderId="23" xfId="3" applyNumberFormat="1" applyFont="1" applyFill="1" applyBorder="1" applyAlignment="1">
      <alignment horizontal="left" vertical="center" wrapText="1"/>
    </xf>
    <xf numFmtId="164" fontId="45" fillId="0" borderId="60" xfId="2" applyNumberFormat="1" applyFont="1" applyFill="1" applyBorder="1" applyAlignment="1">
      <alignment horizontal="center" vertical="center"/>
    </xf>
    <xf numFmtId="0" fontId="44" fillId="0" borderId="1" xfId="2" applyFont="1" applyFill="1" applyBorder="1" applyAlignment="1">
      <alignment vertical="center"/>
    </xf>
    <xf numFmtId="0" fontId="44" fillId="0" borderId="49" xfId="2" applyFont="1" applyFill="1" applyBorder="1" applyAlignment="1">
      <alignment vertical="center"/>
    </xf>
    <xf numFmtId="0" fontId="44" fillId="0" borderId="55" xfId="2" applyFont="1" applyFill="1" applyBorder="1" applyAlignment="1">
      <alignment vertical="center"/>
    </xf>
    <xf numFmtId="49" fontId="43" fillId="0" borderId="56" xfId="2" applyNumberFormat="1" applyFont="1" applyFill="1" applyBorder="1" applyAlignment="1">
      <alignment horizontal="center" vertical="center"/>
    </xf>
    <xf numFmtId="49" fontId="43" fillId="0" borderId="28" xfId="2" applyNumberFormat="1" applyFont="1" applyFill="1" applyBorder="1" applyAlignment="1">
      <alignment horizontal="center" vertical="center"/>
    </xf>
    <xf numFmtId="0" fontId="43" fillId="0" borderId="42" xfId="3" applyFont="1" applyFill="1" applyBorder="1" applyAlignment="1">
      <alignment horizontal="left" vertical="center" wrapText="1"/>
    </xf>
    <xf numFmtId="174" fontId="43" fillId="0" borderId="10" xfId="2" applyNumberFormat="1" applyFont="1" applyFill="1" applyBorder="1" applyAlignment="1">
      <alignment horizontal="center" vertical="center"/>
    </xf>
    <xf numFmtId="174" fontId="43" fillId="0" borderId="27" xfId="2" applyNumberFormat="1" applyFont="1" applyFill="1" applyBorder="1" applyAlignment="1">
      <alignment horizontal="center" vertical="center"/>
    </xf>
    <xf numFmtId="0" fontId="42" fillId="0" borderId="0" xfId="2" applyFont="1" applyFill="1" applyAlignment="1">
      <alignment vertical="center"/>
    </xf>
    <xf numFmtId="4" fontId="23" fillId="0" borderId="58" xfId="2" applyNumberFormat="1" applyFont="1" applyFill="1" applyBorder="1" applyAlignment="1">
      <alignment horizontal="center" vertical="center"/>
    </xf>
    <xf numFmtId="4" fontId="23" fillId="0" borderId="20" xfId="2" applyNumberFormat="1" applyFont="1" applyFill="1" applyBorder="1" applyAlignment="1">
      <alignment horizontal="center" vertical="center"/>
    </xf>
    <xf numFmtId="4" fontId="23" fillId="0" borderId="12" xfId="2" applyNumberFormat="1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wrapText="1"/>
    </xf>
    <xf numFmtId="4" fontId="5" fillId="0" borderId="1" xfId="2" applyNumberFormat="1" applyFont="1" applyFill="1" applyBorder="1" applyAlignment="1">
      <alignment horizontal="center" vertical="center"/>
    </xf>
    <xf numFmtId="4" fontId="5" fillId="0" borderId="34" xfId="2" applyNumberFormat="1" applyFont="1" applyFill="1" applyBorder="1" applyAlignment="1">
      <alignment horizontal="center" vertical="center"/>
    </xf>
    <xf numFmtId="0" fontId="41" fillId="0" borderId="0" xfId="2" applyFont="1" applyFill="1" applyAlignment="1">
      <alignment vertical="center"/>
    </xf>
    <xf numFmtId="0" fontId="26" fillId="0" borderId="4" xfId="2" applyFont="1" applyFill="1" applyBorder="1" applyAlignment="1">
      <alignment wrapText="1"/>
    </xf>
    <xf numFmtId="4" fontId="5" fillId="0" borderId="11" xfId="2" applyNumberFormat="1" applyFont="1" applyFill="1" applyBorder="1" applyAlignment="1">
      <alignment horizontal="center" vertical="center"/>
    </xf>
    <xf numFmtId="4" fontId="5" fillId="0" borderId="2" xfId="2" applyNumberFormat="1" applyFont="1" applyFill="1" applyBorder="1" applyAlignment="1">
      <alignment horizontal="center" vertical="center"/>
    </xf>
    <xf numFmtId="49" fontId="5" fillId="0" borderId="46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wrapText="1"/>
    </xf>
    <xf numFmtId="0" fontId="23" fillId="0" borderId="4" xfId="2" applyFont="1" applyFill="1" applyBorder="1" applyAlignment="1">
      <alignment vertical="center" wrapText="1"/>
    </xf>
    <xf numFmtId="0" fontId="52" fillId="0" borderId="0" xfId="2" applyFont="1" applyFill="1" applyAlignment="1">
      <alignment vertical="center"/>
    </xf>
    <xf numFmtId="49" fontId="23" fillId="0" borderId="31" xfId="2" applyNumberFormat="1" applyFont="1" applyFill="1" applyBorder="1" applyAlignment="1">
      <alignment horizontal="center" vertical="center"/>
    </xf>
    <xf numFmtId="0" fontId="26" fillId="0" borderId="56" xfId="2" applyFont="1" applyFill="1" applyBorder="1" applyAlignment="1">
      <alignment horizontal="center" vertical="center"/>
    </xf>
    <xf numFmtId="0" fontId="26" fillId="0" borderId="28" xfId="2" applyFont="1" applyFill="1" applyBorder="1" applyAlignment="1">
      <alignment horizontal="center" vertical="center"/>
    </xf>
    <xf numFmtId="49" fontId="26" fillId="0" borderId="28" xfId="2" applyNumberFormat="1" applyFont="1" applyFill="1" applyBorder="1" applyAlignment="1">
      <alignment horizontal="center" vertical="center"/>
    </xf>
    <xf numFmtId="0" fontId="26" fillId="0" borderId="42" xfId="3" applyFont="1" applyFill="1" applyBorder="1" applyAlignment="1">
      <alignment horizontal="left" vertical="center" wrapText="1"/>
    </xf>
    <xf numFmtId="174" fontId="26" fillId="0" borderId="13" xfId="2" applyNumberFormat="1" applyFont="1" applyFill="1" applyBorder="1" applyAlignment="1">
      <alignment horizontal="center" vertical="center"/>
    </xf>
    <xf numFmtId="174" fontId="26" fillId="0" borderId="42" xfId="2" applyNumberFormat="1" applyFont="1" applyFill="1" applyBorder="1" applyAlignment="1">
      <alignment horizontal="center" vertical="center"/>
    </xf>
    <xf numFmtId="174" fontId="26" fillId="0" borderId="57" xfId="2" applyNumberFormat="1" applyFont="1" applyFill="1" applyBorder="1" applyAlignment="1">
      <alignment horizontal="center" vertical="center"/>
    </xf>
    <xf numFmtId="174" fontId="26" fillId="0" borderId="29" xfId="2" applyNumberFormat="1" applyFont="1" applyFill="1" applyBorder="1" applyAlignment="1">
      <alignment horizontal="center" vertical="center"/>
    </xf>
    <xf numFmtId="0" fontId="38" fillId="0" borderId="0" xfId="2" applyFont="1" applyFill="1" applyAlignment="1">
      <alignment vertical="center"/>
    </xf>
    <xf numFmtId="0" fontId="3" fillId="0" borderId="0" xfId="3" applyFont="1" applyFill="1" applyBorder="1" applyAlignment="1">
      <alignment vertical="center" wrapText="1"/>
    </xf>
    <xf numFmtId="164" fontId="3" fillId="0" borderId="0" xfId="2" applyNumberFormat="1" applyFont="1" applyFill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Fill="1" applyBorder="1"/>
    <xf numFmtId="4" fontId="64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10" fontId="64" fillId="0" borderId="0" xfId="0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 wrapText="1"/>
    </xf>
    <xf numFmtId="0" fontId="63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vertical="center" wrapText="1"/>
    </xf>
    <xf numFmtId="0" fontId="14" fillId="0" borderId="0" xfId="3" applyNumberFormat="1" applyFont="1" applyFill="1" applyBorder="1" applyAlignment="1">
      <alignment horizontal="right" vertical="center" wrapText="1"/>
    </xf>
    <xf numFmtId="166" fontId="3" fillId="0" borderId="0" xfId="2" applyNumberFormat="1" applyFont="1" applyFill="1" applyBorder="1" applyAlignment="1">
      <alignment horizontal="center" vertical="center"/>
    </xf>
    <xf numFmtId="10" fontId="65" fillId="0" borderId="0" xfId="2" applyNumberFormat="1" applyFont="1" applyFill="1" applyBorder="1" applyAlignment="1">
      <alignment horizontal="center" vertical="center"/>
    </xf>
    <xf numFmtId="10" fontId="65" fillId="0" borderId="0" xfId="2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left" vertical="top" wrapText="1"/>
      <protection hidden="1"/>
    </xf>
    <xf numFmtId="0" fontId="4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left" vertical="center" wrapText="1"/>
    </xf>
    <xf numFmtId="49" fontId="3" fillId="0" borderId="19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3" fillId="0" borderId="19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10" fontId="3" fillId="0" borderId="0" xfId="0" applyNumberFormat="1" applyFont="1" applyFill="1" applyBorder="1" applyAlignment="1" applyProtection="1">
      <alignment horizontal="center" vertical="top"/>
    </xf>
    <xf numFmtId="10" fontId="53" fillId="0" borderId="0" xfId="0" applyNumberFormat="1" applyFont="1" applyFill="1" applyBorder="1" applyAlignment="1" applyProtection="1">
      <alignment horizontal="center" vertical="top"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5" fillId="0" borderId="0" xfId="2" applyFont="1" applyFill="1" applyAlignment="1">
      <alignment horizontal="right"/>
    </xf>
    <xf numFmtId="0" fontId="5" fillId="0" borderId="0" xfId="2" applyFont="1" applyFill="1" applyAlignment="1">
      <alignment horizontal="right" vertical="top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20" xfId="1" applyFont="1" applyFill="1" applyBorder="1" applyAlignment="1" applyProtection="1">
      <alignment horizontal="center" vertical="center"/>
      <protection hidden="1"/>
    </xf>
    <xf numFmtId="170" fontId="29" fillId="0" borderId="8" xfId="1" applyNumberFormat="1" applyFont="1" applyFill="1" applyBorder="1" applyAlignment="1" applyProtection="1">
      <alignment horizontal="center" vertical="center" wrapText="1"/>
      <protection hidden="1"/>
    </xf>
    <xf numFmtId="170" fontId="56" fillId="0" borderId="0" xfId="1" applyNumberFormat="1" applyFont="1" applyFill="1" applyAlignment="1">
      <alignment horizontal="center" vertical="center"/>
    </xf>
    <xf numFmtId="170" fontId="2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1" applyFont="1" applyFill="1" applyBorder="1" applyAlignment="1" applyProtection="1">
      <alignment horizontal="left" vertical="center"/>
      <protection hidden="1"/>
    </xf>
    <xf numFmtId="0" fontId="29" fillId="0" borderId="1" xfId="1" applyFont="1" applyFill="1" applyBorder="1" applyAlignment="1" applyProtection="1">
      <alignment horizontal="center" vertical="center"/>
      <protection hidden="1"/>
    </xf>
    <xf numFmtId="40" fontId="29" fillId="0" borderId="1" xfId="1" applyNumberFormat="1" applyFont="1" applyFill="1" applyBorder="1" applyAlignment="1" applyProtection="1">
      <alignment horizontal="center" vertical="center"/>
      <protection hidden="1"/>
    </xf>
    <xf numFmtId="4" fontId="29" fillId="0" borderId="8" xfId="1" applyNumberFormat="1" applyFont="1" applyFill="1" applyBorder="1" applyAlignment="1" applyProtection="1">
      <alignment horizontal="center" vertical="center"/>
      <protection hidden="1"/>
    </xf>
    <xf numFmtId="4" fontId="29" fillId="0" borderId="9" xfId="1" applyNumberFormat="1" applyFont="1" applyFill="1" applyBorder="1" applyAlignment="1" applyProtection="1">
      <alignment horizontal="center" vertical="center"/>
      <protection hidden="1"/>
    </xf>
    <xf numFmtId="0" fontId="5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 applyProtection="1">
      <alignment horizontal="left" vertical="center" wrapText="1"/>
    </xf>
    <xf numFmtId="49" fontId="29" fillId="0" borderId="28" xfId="0" applyNumberFormat="1" applyFont="1" applyFill="1" applyBorder="1" applyAlignment="1" applyProtection="1">
      <alignment horizontal="center" vertical="center"/>
    </xf>
    <xf numFmtId="0" fontId="29" fillId="0" borderId="28" xfId="0" applyNumberFormat="1" applyFont="1" applyFill="1" applyBorder="1" applyAlignment="1" applyProtection="1">
      <alignment horizontal="center" vertical="center"/>
    </xf>
    <xf numFmtId="4" fontId="29" fillId="0" borderId="28" xfId="0" applyNumberFormat="1" applyFont="1" applyFill="1" applyBorder="1" applyAlignment="1" applyProtection="1">
      <alignment horizontal="center" vertical="center"/>
    </xf>
    <xf numFmtId="4" fontId="15" fillId="0" borderId="27" xfId="0" applyNumberFormat="1" applyFont="1" applyFill="1" applyBorder="1" applyAlignment="1" applyProtection="1">
      <alignment horizontal="center" vertical="center"/>
    </xf>
    <xf numFmtId="4" fontId="15" fillId="0" borderId="29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55" fillId="0" borderId="0" xfId="1" applyFont="1" applyFill="1" applyBorder="1"/>
    <xf numFmtId="4" fontId="60" fillId="0" borderId="0" xfId="1" applyNumberFormat="1" applyFont="1" applyFill="1"/>
    <xf numFmtId="0" fontId="66" fillId="0" borderId="0" xfId="1" applyFont="1" applyFill="1"/>
    <xf numFmtId="170" fontId="66" fillId="0" borderId="0" xfId="1" applyNumberFormat="1" applyFont="1" applyFill="1" applyAlignment="1">
      <alignment horizontal="center" vertical="center"/>
    </xf>
    <xf numFmtId="0" fontId="66" fillId="0" borderId="0" xfId="1" applyFont="1" applyFill="1" applyBorder="1"/>
    <xf numFmtId="0" fontId="14" fillId="0" borderId="0" xfId="1" applyFont="1" applyFill="1" applyBorder="1" applyAlignment="1">
      <alignment horizontal="right"/>
    </xf>
    <xf numFmtId="0" fontId="12" fillId="0" borderId="0" xfId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0" fontId="12" fillId="0" borderId="0" xfId="1" applyNumberFormat="1" applyFill="1" applyBorder="1"/>
    <xf numFmtId="0" fontId="3" fillId="0" borderId="0" xfId="2" applyFont="1" applyFill="1" applyAlignment="1">
      <alignment horizontal="right" vertical="top"/>
    </xf>
    <xf numFmtId="0" fontId="14" fillId="0" borderId="0" xfId="2" applyFont="1" applyFill="1" applyAlignment="1">
      <alignment horizontal="right"/>
    </xf>
    <xf numFmtId="0" fontId="57" fillId="0" borderId="45" xfId="1" applyFont="1" applyFill="1" applyBorder="1"/>
    <xf numFmtId="0" fontId="0" fillId="0" borderId="0" xfId="0" applyFill="1" applyAlignment="1">
      <alignment horizontal="left" vertical="top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Font="1" applyFill="1" applyBorder="1" applyProtection="1">
      <protection hidden="1"/>
    </xf>
    <xf numFmtId="49" fontId="5" fillId="0" borderId="0" xfId="1" applyNumberFormat="1" applyFont="1" applyFill="1" applyBorder="1" applyProtection="1">
      <protection hidden="1"/>
    </xf>
    <xf numFmtId="171" fontId="5" fillId="0" borderId="0" xfId="1" applyNumberFormat="1" applyFont="1" applyFill="1" applyBorder="1" applyProtection="1">
      <protection hidden="1"/>
    </xf>
    <xf numFmtId="0" fontId="5" fillId="0" borderId="17" xfId="1" applyFont="1" applyFill="1" applyBorder="1" applyAlignment="1" applyProtection="1">
      <alignment horizontal="center" vertical="center" wrapText="1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ill="1" applyBorder="1" applyAlignment="1">
      <alignment horizontal="center" vertical="center"/>
    </xf>
    <xf numFmtId="0" fontId="5" fillId="0" borderId="64" xfId="1" applyFont="1" applyFill="1" applyBorder="1" applyAlignment="1" applyProtection="1">
      <alignment horizontal="center" vertical="center"/>
      <protection hidden="1"/>
    </xf>
    <xf numFmtId="0" fontId="5" fillId="0" borderId="14" xfId="1" applyFont="1" applyFill="1" applyBorder="1" applyAlignment="1" applyProtection="1">
      <alignment horizontal="center" vertical="center"/>
      <protection hidden="1"/>
    </xf>
    <xf numFmtId="0" fontId="5" fillId="0" borderId="14" xfId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6" xfId="1" applyFont="1" applyFill="1" applyBorder="1" applyAlignment="1" applyProtection="1">
      <alignment horizontal="left" vertical="top" wrapText="1"/>
      <protection hidden="1"/>
    </xf>
    <xf numFmtId="0" fontId="5" fillId="0" borderId="2" xfId="1" applyFont="1" applyFill="1" applyBorder="1" applyAlignment="1" applyProtection="1">
      <alignment horizontal="left" vertical="top" wrapText="1"/>
      <protection hidden="1"/>
    </xf>
    <xf numFmtId="4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52" xfId="1" applyNumberFormat="1" applyFont="1" applyFill="1" applyBorder="1" applyAlignment="1" applyProtection="1">
      <alignment horizontal="left" vertical="top" wrapText="1"/>
      <protection hidden="1"/>
    </xf>
    <xf numFmtId="0" fontId="54" fillId="0" borderId="52" xfId="0" applyFont="1" applyFill="1" applyBorder="1" applyAlignment="1">
      <alignment horizontal="left" vertical="top" wrapText="1"/>
    </xf>
    <xf numFmtId="0" fontId="54" fillId="0" borderId="0" xfId="0" applyFont="1" applyFill="1"/>
    <xf numFmtId="0" fontId="54" fillId="0" borderId="52" xfId="0" applyFont="1" applyFill="1" applyBorder="1"/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16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9" xfId="1" applyFont="1" applyFill="1" applyBorder="1" applyAlignment="1" applyProtection="1">
      <alignment horizontal="left" vertical="top" wrapText="1"/>
      <protection hidden="1"/>
    </xf>
    <xf numFmtId="17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1" xfId="1" applyFont="1" applyFill="1" applyBorder="1" applyAlignment="1" applyProtection="1">
      <alignment horizontal="left" vertical="top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58" fillId="0" borderId="4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1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Alignment="1" applyProtection="1">
      <alignment horizontal="left" vertical="center"/>
      <protection hidden="1"/>
    </xf>
    <xf numFmtId="49" fontId="5" fillId="0" borderId="19" xfId="1" applyNumberFormat="1" applyFont="1" applyFill="1" applyBorder="1" applyAlignment="1" applyProtection="1">
      <protection hidden="1"/>
    </xf>
    <xf numFmtId="40" fontId="5" fillId="0" borderId="19" xfId="1" applyNumberFormat="1" applyFont="1" applyFill="1" applyBorder="1" applyAlignment="1" applyProtection="1">
      <protection hidden="1"/>
    </xf>
    <xf numFmtId="4" fontId="5" fillId="0" borderId="19" xfId="1" applyNumberFormat="1" applyFont="1" applyFill="1" applyBorder="1" applyAlignment="1" applyProtection="1">
      <alignment horizontal="center" vertical="center"/>
      <protection hidden="1"/>
    </xf>
    <xf numFmtId="4" fontId="58" fillId="0" borderId="45" xfId="1" applyNumberFormat="1" applyFont="1" applyFill="1" applyBorder="1" applyAlignment="1" applyProtection="1">
      <alignment horizontal="center" vertical="center"/>
      <protection hidden="1"/>
    </xf>
    <xf numFmtId="0" fontId="5" fillId="0" borderId="52" xfId="1" applyFont="1" applyFill="1" applyBorder="1" applyAlignment="1" applyProtection="1">
      <alignment horizontal="left" vertical="center"/>
      <protection hidden="1"/>
    </xf>
    <xf numFmtId="0" fontId="5" fillId="0" borderId="1" xfId="1" applyFont="1" applyFill="1" applyBorder="1" applyAlignment="1" applyProtection="1">
      <alignment horizontal="left" vertical="center"/>
      <protection hidden="1"/>
    </xf>
    <xf numFmtId="49" fontId="12" fillId="0" borderId="1" xfId="1" applyNumberFormat="1" applyFont="1" applyFill="1" applyBorder="1"/>
    <xf numFmtId="49" fontId="5" fillId="0" borderId="1" xfId="1" applyNumberFormat="1" applyFont="1" applyFill="1" applyBorder="1" applyAlignment="1" applyProtection="1">
      <protection hidden="1"/>
    </xf>
    <xf numFmtId="40" fontId="5" fillId="0" borderId="1" xfId="1" applyNumberFormat="1" applyFont="1" applyFill="1" applyBorder="1" applyAlignme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4" xfId="1" applyNumberFormat="1" applyFont="1" applyFill="1" applyBorder="1" applyAlignment="1" applyProtection="1">
      <alignment horizontal="center" vertical="center"/>
      <protection hidden="1"/>
    </xf>
    <xf numFmtId="0" fontId="12" fillId="0" borderId="52" xfId="1" applyFont="1" applyFill="1" applyBorder="1"/>
    <xf numFmtId="0" fontId="12" fillId="0" borderId="1" xfId="1" applyFont="1" applyFill="1" applyBorder="1"/>
    <xf numFmtId="0" fontId="57" fillId="0" borderId="0" xfId="1" applyFont="1" applyFill="1" applyAlignment="1">
      <alignment horizontal="center" vertical="center"/>
    </xf>
    <xf numFmtId="0" fontId="57" fillId="0" borderId="0" xfId="1" applyFont="1" applyFill="1" applyBorder="1"/>
    <xf numFmtId="49" fontId="57" fillId="0" borderId="0" xfId="1" applyNumberFormat="1" applyFont="1" applyFill="1" applyBorder="1"/>
    <xf numFmtId="4" fontId="57" fillId="0" borderId="0" xfId="1" applyNumberFormat="1" applyFont="1" applyFill="1" applyBorder="1"/>
    <xf numFmtId="4" fontId="61" fillId="0" borderId="0" xfId="1" applyNumberFormat="1" applyFont="1" applyFill="1" applyBorder="1"/>
    <xf numFmtId="0" fontId="57" fillId="0" borderId="0" xfId="1" applyFont="1" applyFill="1"/>
    <xf numFmtId="0" fontId="12" fillId="0" borderId="0" xfId="1" applyFont="1" applyFill="1" applyBorder="1" applyAlignment="1">
      <alignment horizontal="center" vertical="center"/>
    </xf>
    <xf numFmtId="171" fontId="12" fillId="0" borderId="0" xfId="1" applyNumberFormat="1" applyFont="1" applyFill="1" applyBorder="1"/>
    <xf numFmtId="4" fontId="12" fillId="0" borderId="0" xfId="1" applyNumberFormat="1" applyFont="1" applyFill="1" applyBorder="1"/>
    <xf numFmtId="171" fontId="12" fillId="0" borderId="0" xfId="1" applyNumberFormat="1" applyFill="1" applyBorder="1"/>
    <xf numFmtId="0" fontId="12" fillId="0" borderId="0" xfId="1" applyFill="1" applyAlignment="1">
      <alignment horizontal="center" vertical="center"/>
    </xf>
    <xf numFmtId="171" fontId="12" fillId="0" borderId="18" xfId="1" applyNumberFormat="1" applyFill="1" applyBorder="1"/>
    <xf numFmtId="0" fontId="23" fillId="0" borderId="13" xfId="2" applyFont="1" applyBorder="1" applyAlignment="1">
      <alignment horizontal="center" vertical="center"/>
    </xf>
    <xf numFmtId="0" fontId="23" fillId="0" borderId="30" xfId="2" applyFont="1" applyBorder="1" applyAlignment="1">
      <alignment horizontal="center" vertical="center"/>
    </xf>
    <xf numFmtId="0" fontId="23" fillId="0" borderId="31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 wrapText="1"/>
    </xf>
    <xf numFmtId="0" fontId="23" fillId="0" borderId="27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23" fillId="0" borderId="25" xfId="2" applyFont="1" applyFill="1" applyBorder="1" applyAlignment="1">
      <alignment horizontal="center" vertical="center" wrapText="1"/>
    </xf>
    <xf numFmtId="0" fontId="23" fillId="0" borderId="32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30" xfId="2" applyFont="1" applyFill="1" applyBorder="1" applyAlignment="1">
      <alignment horizontal="center" vertical="center" wrapText="1"/>
    </xf>
    <xf numFmtId="0" fontId="22" fillId="0" borderId="31" xfId="2" applyFont="1" applyFill="1" applyBorder="1" applyAlignment="1">
      <alignment horizontal="center" vertical="center" wrapText="1"/>
    </xf>
    <xf numFmtId="0" fontId="23" fillId="0" borderId="26" xfId="2" applyFont="1" applyBorder="1" applyAlignment="1">
      <alignment horizontal="center" vertical="center" textRotation="90" wrapText="1"/>
    </xf>
    <xf numFmtId="0" fontId="23" fillId="0" borderId="33" xfId="2" applyFont="1" applyBorder="1" applyAlignment="1">
      <alignment horizontal="center" vertical="center" textRotation="90" wrapText="1"/>
    </xf>
    <xf numFmtId="0" fontId="13" fillId="0" borderId="13" xfId="2" applyFont="1" applyBorder="1" applyAlignment="1">
      <alignment horizontal="center" vertical="center" wrapText="1"/>
    </xf>
    <xf numFmtId="0" fontId="13" fillId="0" borderId="30" xfId="2" applyFont="1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 wrapText="1"/>
    </xf>
    <xf numFmtId="165" fontId="3" fillId="0" borderId="0" xfId="2" applyNumberFormat="1" applyFont="1" applyFill="1" applyAlignment="1">
      <alignment horizontal="right" vertical="center"/>
    </xf>
    <xf numFmtId="0" fontId="5" fillId="0" borderId="42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25" xfId="3" applyFont="1" applyFill="1" applyBorder="1" applyAlignment="1">
      <alignment horizontal="center" vertical="center" wrapText="1"/>
    </xf>
    <xf numFmtId="0" fontId="5" fillId="0" borderId="37" xfId="3" applyFont="1" applyFill="1" applyBorder="1" applyAlignment="1">
      <alignment horizontal="center" vertical="center" wrapText="1"/>
    </xf>
    <xf numFmtId="164" fontId="5" fillId="0" borderId="13" xfId="2" applyNumberFormat="1" applyFont="1" applyFill="1" applyBorder="1" applyAlignment="1">
      <alignment horizontal="center" vertical="center" wrapText="1"/>
    </xf>
    <xf numFmtId="164" fontId="5" fillId="0" borderId="30" xfId="2" applyNumberFormat="1" applyFont="1" applyFill="1" applyBorder="1" applyAlignment="1">
      <alignment horizontal="center" vertical="center" wrapText="1"/>
    </xf>
    <xf numFmtId="164" fontId="5" fillId="0" borderId="31" xfId="2" applyNumberFormat="1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 shrinkToFit="1"/>
    </xf>
    <xf numFmtId="0" fontId="3" fillId="0" borderId="3" xfId="0" applyNumberFormat="1" applyFont="1" applyFill="1" applyBorder="1" applyAlignment="1" applyProtection="1">
      <alignment horizontal="center" vertical="center" wrapText="1" shrinkToFit="1"/>
    </xf>
    <xf numFmtId="0" fontId="3" fillId="0" borderId="52" xfId="0" applyNumberFormat="1" applyFont="1" applyFill="1" applyBorder="1" applyAlignment="1" applyProtection="1">
      <alignment horizontal="center" vertical="center" wrapText="1" shrinkToFit="1"/>
    </xf>
    <xf numFmtId="0" fontId="19" fillId="0" borderId="0" xfId="0" applyFont="1" applyFill="1" applyAlignment="1">
      <alignment horizontal="left" vertical="center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4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textRotation="90" wrapText="1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19" xfId="0" applyNumberFormat="1" applyFont="1" applyFill="1" applyBorder="1" applyAlignment="1" applyProtection="1">
      <alignment horizontal="center" vertical="center" textRotation="90" wrapText="1" shrinkToFit="1"/>
    </xf>
    <xf numFmtId="0" fontId="3" fillId="0" borderId="2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55" fillId="0" borderId="7" xfId="1" applyFont="1" applyFill="1" applyBorder="1" applyAlignment="1" applyProtection="1">
      <alignment horizontal="center" vertical="center" wrapText="1"/>
      <protection hidden="1"/>
    </xf>
    <xf numFmtId="0" fontId="55" fillId="0" borderId="0" xfId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29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>
      <alignment horizontal="left" vertical="center"/>
    </xf>
    <xf numFmtId="0" fontId="5" fillId="0" borderId="16" xfId="1" applyFont="1" applyFill="1" applyBorder="1" applyAlignment="1" applyProtection="1">
      <alignment horizontal="center" vertical="center" wrapText="1"/>
      <protection hidden="1"/>
    </xf>
    <xf numFmtId="0" fontId="5" fillId="0" borderId="22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9" xfId="1" applyFont="1" applyFill="1" applyBorder="1" applyAlignment="1" applyProtection="1">
      <alignment horizontal="center" vertical="center"/>
      <protection hidden="1"/>
    </xf>
    <xf numFmtId="0" fontId="5" fillId="0" borderId="2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4" borderId="16" xfId="1" applyFont="1" applyFill="1" applyBorder="1" applyAlignment="1" applyProtection="1">
      <alignment horizontal="center" vertical="center" wrapText="1"/>
      <protection hidden="1"/>
    </xf>
    <xf numFmtId="0" fontId="5" fillId="4" borderId="22" xfId="1" applyFont="1" applyFill="1" applyBorder="1" applyAlignment="1" applyProtection="1">
      <alignment horizontal="center" vertical="center" wrapText="1"/>
      <protection hidden="1"/>
    </xf>
    <xf numFmtId="0" fontId="5" fillId="4" borderId="8" xfId="1" applyFont="1" applyFill="1" applyBorder="1" applyAlignment="1" applyProtection="1">
      <alignment horizontal="center" vertical="center"/>
      <protection hidden="1"/>
    </xf>
    <xf numFmtId="0" fontId="5" fillId="4" borderId="4" xfId="1" applyFont="1" applyFill="1" applyBorder="1" applyAlignment="1" applyProtection="1">
      <alignment horizontal="center" vertical="center"/>
      <protection hidden="1"/>
    </xf>
    <xf numFmtId="0" fontId="12" fillId="0" borderId="1" xfId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hidden="1"/>
    </xf>
    <xf numFmtId="0" fontId="5" fillId="0" borderId="21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14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5" fillId="0" borderId="14" xfId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63" xfId="1" applyFont="1" applyFill="1" applyBorder="1" applyAlignment="1" applyProtection="1">
      <alignment horizontal="center" vertical="center" wrapText="1"/>
      <protection hidden="1"/>
    </xf>
    <xf numFmtId="0" fontId="5" fillId="0" borderId="52" xfId="1" applyFont="1" applyFill="1" applyBorder="1" applyAlignment="1" applyProtection="1">
      <alignment horizontal="center" vertical="center" wrapText="1"/>
      <protection hidden="1"/>
    </xf>
    <xf numFmtId="0" fontId="5" fillId="0" borderId="17" xfId="1" applyFont="1" applyFill="1" applyBorder="1" applyAlignment="1" applyProtection="1">
      <alignment horizontal="center" vertical="center" wrapText="1"/>
      <protection hidden="1"/>
    </xf>
    <xf numFmtId="0" fontId="5" fillId="0" borderId="2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6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34" fillId="0" borderId="13" xfId="4" applyFont="1" applyBorder="1" applyAlignment="1">
      <alignment horizontal="center" wrapText="1"/>
    </xf>
    <xf numFmtId="0" fontId="34" fillId="0" borderId="30" xfId="4" applyFont="1" applyBorder="1" applyAlignment="1">
      <alignment horizontal="center" wrapText="1"/>
    </xf>
    <xf numFmtId="0" fontId="34" fillId="0" borderId="31" xfId="4" applyFont="1" applyBorder="1" applyAlignment="1">
      <alignment horizontal="center" wrapText="1"/>
    </xf>
    <xf numFmtId="0" fontId="34" fillId="0" borderId="0" xfId="4" applyFont="1" applyAlignment="1">
      <alignment horizontal="center" wrapText="1"/>
    </xf>
    <xf numFmtId="0" fontId="23" fillId="0" borderId="13" xfId="4" applyFont="1" applyBorder="1" applyAlignment="1">
      <alignment horizontal="center" wrapText="1"/>
    </xf>
    <xf numFmtId="0" fontId="23" fillId="0" borderId="30" xfId="4" applyFont="1" applyBorder="1" applyAlignment="1">
      <alignment horizontal="center" wrapText="1"/>
    </xf>
    <xf numFmtId="0" fontId="23" fillId="0" borderId="31" xfId="4" applyFont="1" applyBorder="1" applyAlignment="1">
      <alignment horizontal="center" wrapText="1"/>
    </xf>
    <xf numFmtId="0" fontId="23" fillId="0" borderId="35" xfId="4" applyFont="1" applyBorder="1" applyAlignment="1">
      <alignment horizontal="center" vertical="center" wrapText="1"/>
    </xf>
    <xf numFmtId="0" fontId="23" fillId="0" borderId="32" xfId="4" applyFont="1" applyBorder="1" applyAlignment="1">
      <alignment horizontal="center" vertical="center" wrapText="1"/>
    </xf>
    <xf numFmtId="0" fontId="23" fillId="0" borderId="39" xfId="4" applyFont="1" applyBorder="1" applyAlignment="1">
      <alignment horizontal="center" vertical="center" wrapText="1"/>
    </xf>
    <xf numFmtId="0" fontId="23" fillId="0" borderId="32" xfId="4" applyFont="1" applyBorder="1" applyAlignment="1">
      <alignment horizontal="center" vertical="center" textRotation="90" wrapText="1"/>
    </xf>
    <xf numFmtId="0" fontId="23" fillId="0" borderId="37" xfId="4" applyFont="1" applyBorder="1" applyAlignment="1">
      <alignment horizontal="center" vertical="center" textRotation="90" wrapText="1"/>
    </xf>
    <xf numFmtId="0" fontId="23" fillId="0" borderId="25" xfId="4" applyFont="1" applyBorder="1" applyAlignment="1">
      <alignment horizontal="center" vertical="center" textRotation="90" wrapText="1"/>
    </xf>
    <xf numFmtId="0" fontId="23" fillId="0" borderId="33" xfId="4" applyFont="1" applyBorder="1" applyAlignment="1">
      <alignment horizontal="center" wrapText="1"/>
    </xf>
    <xf numFmtId="0" fontId="23" fillId="0" borderId="36" xfId="4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1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="70" zoomScaleNormal="70" workbookViewId="0">
      <selection sqref="A1:XFD1048576"/>
    </sheetView>
  </sheetViews>
  <sheetFormatPr defaultRowHeight="12.75" x14ac:dyDescent="0.2"/>
  <cols>
    <col min="1" max="1" width="10" style="63" customWidth="1"/>
    <col min="2" max="2" width="4.140625" style="63" customWidth="1"/>
    <col min="3" max="3" width="6.42578125" style="63" customWidth="1"/>
    <col min="4" max="4" width="5" style="63" customWidth="1"/>
    <col min="5" max="5" width="5.85546875" style="63" customWidth="1"/>
    <col min="6" max="6" width="5.7109375" style="63" customWidth="1"/>
    <col min="7" max="7" width="9.85546875" style="63" customWidth="1"/>
    <col min="8" max="8" width="11.5703125" style="63" customWidth="1"/>
    <col min="9" max="9" width="86.140625" style="168" customWidth="1"/>
    <col min="10" max="10" width="0" style="63" hidden="1" customWidth="1"/>
    <col min="11" max="17" width="9.140625" style="64"/>
    <col min="18" max="16384" width="9.140625" style="63"/>
  </cols>
  <sheetData>
    <row r="1" spans="1:17" ht="15.75" x14ac:dyDescent="0.2">
      <c r="I1" s="164" t="s">
        <v>246</v>
      </c>
    </row>
    <row r="2" spans="1:17" ht="15.75" customHeight="1" x14ac:dyDescent="0.2">
      <c r="I2" s="164" t="s">
        <v>437</v>
      </c>
    </row>
    <row r="3" spans="1:17" ht="15.75" x14ac:dyDescent="0.2">
      <c r="I3" s="164" t="s">
        <v>35</v>
      </c>
    </row>
    <row r="4" spans="1:17" ht="15.75" x14ac:dyDescent="0.2">
      <c r="I4" s="164" t="s">
        <v>262</v>
      </c>
    </row>
    <row r="5" spans="1:17" ht="15.75" x14ac:dyDescent="0.2">
      <c r="I5" s="164" t="s">
        <v>247</v>
      </c>
    </row>
    <row r="6" spans="1:17" ht="15.75" x14ac:dyDescent="0.2">
      <c r="I6" s="164" t="s">
        <v>399</v>
      </c>
    </row>
    <row r="7" spans="1:17" ht="15.75" x14ac:dyDescent="0.2">
      <c r="I7" s="119" t="s">
        <v>438</v>
      </c>
    </row>
    <row r="8" spans="1:17" ht="15.75" x14ac:dyDescent="0.2">
      <c r="I8" s="164"/>
    </row>
    <row r="9" spans="1:17" s="67" customFormat="1" ht="54.75" customHeight="1" x14ac:dyDescent="0.2">
      <c r="A9" s="552" t="s">
        <v>400</v>
      </c>
      <c r="B9" s="552"/>
      <c r="C9" s="552"/>
      <c r="D9" s="552"/>
      <c r="E9" s="552"/>
      <c r="F9" s="552"/>
      <c r="G9" s="552"/>
      <c r="H9" s="552"/>
      <c r="I9" s="552"/>
      <c r="J9" s="66"/>
      <c r="K9" s="64"/>
      <c r="L9" s="64"/>
      <c r="M9" s="64"/>
      <c r="N9" s="64"/>
      <c r="O9" s="64"/>
      <c r="P9" s="64"/>
      <c r="Q9" s="64"/>
    </row>
    <row r="10" spans="1:17" s="67" customFormat="1" ht="15.75" thickBot="1" x14ac:dyDescent="0.25">
      <c r="A10" s="65"/>
      <c r="B10" s="65"/>
      <c r="C10" s="65"/>
      <c r="D10" s="65"/>
      <c r="E10" s="65"/>
      <c r="F10" s="65"/>
      <c r="G10" s="65"/>
      <c r="H10" s="65"/>
      <c r="I10" s="114"/>
      <c r="J10" s="66"/>
      <c r="K10" s="64"/>
      <c r="L10" s="64"/>
      <c r="M10" s="64"/>
      <c r="N10" s="64"/>
      <c r="O10" s="64"/>
      <c r="P10" s="64"/>
      <c r="Q10" s="64"/>
    </row>
    <row r="11" spans="1:17" s="67" customFormat="1" ht="19.5" thickBot="1" x14ac:dyDescent="0.25">
      <c r="A11" s="553" t="s">
        <v>248</v>
      </c>
      <c r="B11" s="554"/>
      <c r="C11" s="554"/>
      <c r="D11" s="554"/>
      <c r="E11" s="554"/>
      <c r="F11" s="554"/>
      <c r="G11" s="554"/>
      <c r="H11" s="555"/>
      <c r="I11" s="556" t="s">
        <v>249</v>
      </c>
      <c r="J11" s="66"/>
      <c r="K11" s="64"/>
      <c r="L11" s="64"/>
      <c r="M11" s="64"/>
      <c r="N11" s="64"/>
      <c r="O11" s="64"/>
      <c r="P11" s="64"/>
      <c r="Q11" s="64"/>
    </row>
    <row r="12" spans="1:17" s="67" customFormat="1" ht="16.5" thickBot="1" x14ac:dyDescent="0.25">
      <c r="A12" s="561" t="s">
        <v>250</v>
      </c>
      <c r="B12" s="563" t="s">
        <v>251</v>
      </c>
      <c r="C12" s="564"/>
      <c r="D12" s="564"/>
      <c r="E12" s="564"/>
      <c r="F12" s="565"/>
      <c r="G12" s="563" t="s">
        <v>252</v>
      </c>
      <c r="H12" s="565"/>
      <c r="I12" s="557"/>
      <c r="J12" s="66"/>
      <c r="K12" s="64"/>
      <c r="L12" s="64"/>
      <c r="M12" s="64"/>
      <c r="N12" s="64"/>
      <c r="O12" s="64"/>
      <c r="P12" s="64"/>
      <c r="Q12" s="64"/>
    </row>
    <row r="13" spans="1:17" s="67" customFormat="1" ht="182.25" thickBot="1" x14ac:dyDescent="0.25">
      <c r="A13" s="562"/>
      <c r="B13" s="155" t="s">
        <v>253</v>
      </c>
      <c r="C13" s="156" t="s">
        <v>254</v>
      </c>
      <c r="D13" s="156" t="s">
        <v>255</v>
      </c>
      <c r="E13" s="156" t="s">
        <v>256</v>
      </c>
      <c r="F13" s="154" t="s">
        <v>257</v>
      </c>
      <c r="G13" s="155" t="s">
        <v>258</v>
      </c>
      <c r="H13" s="154" t="s">
        <v>259</v>
      </c>
      <c r="I13" s="557"/>
      <c r="J13" s="66"/>
      <c r="K13" s="64"/>
      <c r="L13" s="64"/>
      <c r="M13" s="64"/>
      <c r="N13" s="64"/>
      <c r="O13" s="64"/>
      <c r="P13" s="64"/>
      <c r="Q13" s="64"/>
    </row>
    <row r="14" spans="1:17" s="67" customFormat="1" ht="15.75" thickBot="1" x14ac:dyDescent="0.25">
      <c r="A14" s="153">
        <v>1</v>
      </c>
      <c r="B14" s="153">
        <v>2</v>
      </c>
      <c r="C14" s="153">
        <v>3</v>
      </c>
      <c r="D14" s="153">
        <v>4</v>
      </c>
      <c r="E14" s="153">
        <v>5</v>
      </c>
      <c r="F14" s="153">
        <v>6</v>
      </c>
      <c r="G14" s="153">
        <v>7</v>
      </c>
      <c r="H14" s="153">
        <v>8</v>
      </c>
      <c r="I14" s="153">
        <v>9</v>
      </c>
      <c r="J14" s="66"/>
      <c r="K14" s="64"/>
      <c r="L14" s="64"/>
      <c r="M14" s="64"/>
      <c r="N14" s="64"/>
      <c r="O14" s="64"/>
      <c r="P14" s="64"/>
      <c r="Q14" s="64"/>
    </row>
    <row r="15" spans="1:17" s="67" customFormat="1" ht="21" thickBot="1" x14ac:dyDescent="0.25">
      <c r="A15" s="558" t="s">
        <v>34</v>
      </c>
      <c r="B15" s="559"/>
      <c r="C15" s="559"/>
      <c r="D15" s="559"/>
      <c r="E15" s="559"/>
      <c r="F15" s="559"/>
      <c r="G15" s="559"/>
      <c r="H15" s="559"/>
      <c r="I15" s="560"/>
      <c r="J15" s="66"/>
      <c r="K15" s="64"/>
      <c r="L15" s="64"/>
      <c r="M15" s="64"/>
      <c r="N15" s="64"/>
      <c r="O15" s="64"/>
      <c r="P15" s="64"/>
      <c r="Q15" s="64"/>
    </row>
    <row r="16" spans="1:17" s="67" customFormat="1" ht="77.25" customHeight="1" x14ac:dyDescent="0.2">
      <c r="A16" s="152" t="s">
        <v>36</v>
      </c>
      <c r="B16" s="279" t="s">
        <v>5</v>
      </c>
      <c r="C16" s="279" t="s">
        <v>6</v>
      </c>
      <c r="D16" s="279" t="s">
        <v>7</v>
      </c>
      <c r="E16" s="279" t="s">
        <v>8</v>
      </c>
      <c r="F16" s="279" t="s">
        <v>9</v>
      </c>
      <c r="G16" s="279" t="s">
        <v>10</v>
      </c>
      <c r="H16" s="279" t="s">
        <v>11</v>
      </c>
      <c r="I16" s="280" t="s">
        <v>294</v>
      </c>
      <c r="J16" s="66"/>
      <c r="K16" s="64"/>
      <c r="L16" s="64"/>
      <c r="M16" s="64"/>
      <c r="N16" s="64"/>
      <c r="O16" s="64"/>
      <c r="P16" s="64"/>
      <c r="Q16" s="64"/>
    </row>
    <row r="17" spans="1:17" s="67" customFormat="1" ht="81" customHeight="1" x14ac:dyDescent="0.2">
      <c r="A17" s="152" t="s">
        <v>36</v>
      </c>
      <c r="B17" s="274" t="s">
        <v>5</v>
      </c>
      <c r="C17" s="274" t="s">
        <v>12</v>
      </c>
      <c r="D17" s="274" t="s">
        <v>13</v>
      </c>
      <c r="E17" s="274" t="s">
        <v>194</v>
      </c>
      <c r="F17" s="274" t="s">
        <v>14</v>
      </c>
      <c r="G17" s="274" t="s">
        <v>10</v>
      </c>
      <c r="H17" s="274" t="s">
        <v>15</v>
      </c>
      <c r="I17" s="280" t="s">
        <v>193</v>
      </c>
      <c r="J17" s="66"/>
      <c r="K17" s="64"/>
      <c r="L17" s="64"/>
      <c r="M17" s="64"/>
      <c r="N17" s="64"/>
      <c r="O17" s="64"/>
      <c r="P17" s="64"/>
      <c r="Q17" s="64"/>
    </row>
    <row r="18" spans="1:17" s="67" customFormat="1" ht="78" customHeight="1" x14ac:dyDescent="0.2">
      <c r="A18" s="152" t="s">
        <v>36</v>
      </c>
      <c r="B18" s="274" t="s">
        <v>5</v>
      </c>
      <c r="C18" s="274" t="s">
        <v>12</v>
      </c>
      <c r="D18" s="274" t="s">
        <v>13</v>
      </c>
      <c r="E18" s="274" t="s">
        <v>16</v>
      </c>
      <c r="F18" s="274" t="s">
        <v>14</v>
      </c>
      <c r="G18" s="274" t="s">
        <v>10</v>
      </c>
      <c r="H18" s="274" t="s">
        <v>15</v>
      </c>
      <c r="I18" s="165" t="s">
        <v>195</v>
      </c>
      <c r="J18" s="66"/>
      <c r="K18" s="64"/>
      <c r="L18" s="64"/>
      <c r="M18" s="64"/>
      <c r="N18" s="64"/>
      <c r="O18" s="64"/>
      <c r="P18" s="64"/>
      <c r="Q18" s="64"/>
    </row>
    <row r="19" spans="1:17" s="67" customFormat="1" ht="96.75" customHeight="1" x14ac:dyDescent="0.2">
      <c r="A19" s="152" t="s">
        <v>36</v>
      </c>
      <c r="B19" s="274" t="s">
        <v>5</v>
      </c>
      <c r="C19" s="274" t="s">
        <v>12</v>
      </c>
      <c r="D19" s="274" t="s">
        <v>13</v>
      </c>
      <c r="E19" s="274" t="s">
        <v>197</v>
      </c>
      <c r="F19" s="274" t="s">
        <v>14</v>
      </c>
      <c r="G19" s="274" t="s">
        <v>10</v>
      </c>
      <c r="H19" s="274" t="s">
        <v>15</v>
      </c>
      <c r="I19" s="273" t="s">
        <v>196</v>
      </c>
      <c r="K19" s="64"/>
      <c r="L19" s="64"/>
      <c r="M19" s="64"/>
      <c r="N19" s="64"/>
      <c r="O19" s="64"/>
      <c r="P19" s="64"/>
      <c r="Q19" s="64"/>
    </row>
    <row r="20" spans="1:17" s="67" customFormat="1" ht="62.25" customHeight="1" x14ac:dyDescent="0.2">
      <c r="A20" s="152" t="s">
        <v>36</v>
      </c>
      <c r="B20" s="274" t="s">
        <v>5</v>
      </c>
      <c r="C20" s="274" t="s">
        <v>12</v>
      </c>
      <c r="D20" s="274" t="s">
        <v>115</v>
      </c>
      <c r="E20" s="274" t="s">
        <v>414</v>
      </c>
      <c r="F20" s="274" t="s">
        <v>14</v>
      </c>
      <c r="G20" s="274" t="s">
        <v>10</v>
      </c>
      <c r="H20" s="274" t="s">
        <v>15</v>
      </c>
      <c r="I20" s="273" t="s">
        <v>415</v>
      </c>
      <c r="K20" s="64"/>
      <c r="L20" s="64"/>
      <c r="M20" s="64"/>
      <c r="N20" s="64"/>
      <c r="O20" s="64"/>
      <c r="P20" s="64"/>
      <c r="Q20" s="64"/>
    </row>
    <row r="21" spans="1:17" ht="96.75" customHeight="1" x14ac:dyDescent="0.2">
      <c r="A21" s="152" t="s">
        <v>36</v>
      </c>
      <c r="B21" s="274" t="s">
        <v>5</v>
      </c>
      <c r="C21" s="274" t="s">
        <v>12</v>
      </c>
      <c r="D21" s="274" t="s">
        <v>17</v>
      </c>
      <c r="E21" s="274" t="s">
        <v>18</v>
      </c>
      <c r="F21" s="274" t="s">
        <v>14</v>
      </c>
      <c r="G21" s="274" t="s">
        <v>10</v>
      </c>
      <c r="H21" s="274" t="s">
        <v>15</v>
      </c>
      <c r="I21" s="165" t="s">
        <v>198</v>
      </c>
    </row>
    <row r="22" spans="1:17" s="71" customFormat="1" ht="40.5" customHeight="1" x14ac:dyDescent="0.25">
      <c r="A22" s="152" t="s">
        <v>36</v>
      </c>
      <c r="B22" s="274" t="s">
        <v>5</v>
      </c>
      <c r="C22" s="274" t="s">
        <v>117</v>
      </c>
      <c r="D22" s="274" t="s">
        <v>9</v>
      </c>
      <c r="E22" s="274" t="s">
        <v>200</v>
      </c>
      <c r="F22" s="274" t="s">
        <v>14</v>
      </c>
      <c r="G22" s="274" t="s">
        <v>10</v>
      </c>
      <c r="H22" s="274" t="s">
        <v>201</v>
      </c>
      <c r="I22" s="275" t="s">
        <v>199</v>
      </c>
      <c r="J22" s="68"/>
      <c r="K22" s="69"/>
      <c r="L22" s="70"/>
    </row>
    <row r="23" spans="1:17" s="71" customFormat="1" ht="33" customHeight="1" x14ac:dyDescent="0.25">
      <c r="A23" s="152" t="s">
        <v>36</v>
      </c>
      <c r="B23" s="274" t="s">
        <v>5</v>
      </c>
      <c r="C23" s="274" t="s">
        <v>117</v>
      </c>
      <c r="D23" s="274" t="s">
        <v>19</v>
      </c>
      <c r="E23" s="274" t="s">
        <v>200</v>
      </c>
      <c r="F23" s="274" t="s">
        <v>14</v>
      </c>
      <c r="G23" s="274" t="s">
        <v>10</v>
      </c>
      <c r="H23" s="274" t="s">
        <v>201</v>
      </c>
      <c r="I23" s="275" t="s">
        <v>202</v>
      </c>
      <c r="J23" s="68"/>
      <c r="K23" s="69"/>
      <c r="L23" s="70"/>
    </row>
    <row r="24" spans="1:17" s="71" customFormat="1" ht="96" customHeight="1" x14ac:dyDescent="0.25">
      <c r="A24" s="152" t="s">
        <v>36</v>
      </c>
      <c r="B24" s="272" t="s">
        <v>5</v>
      </c>
      <c r="C24" s="272" t="s">
        <v>204</v>
      </c>
      <c r="D24" s="272" t="s">
        <v>19</v>
      </c>
      <c r="E24" s="272" t="s">
        <v>205</v>
      </c>
      <c r="F24" s="272" t="s">
        <v>14</v>
      </c>
      <c r="G24" s="272" t="s">
        <v>10</v>
      </c>
      <c r="H24" s="272" t="s">
        <v>206</v>
      </c>
      <c r="I24" s="275" t="s">
        <v>203</v>
      </c>
      <c r="J24" s="68"/>
      <c r="K24" s="69"/>
      <c r="L24" s="70"/>
    </row>
    <row r="25" spans="1:17" s="71" customFormat="1" ht="56.25" hidden="1" customHeight="1" x14ac:dyDescent="0.25">
      <c r="A25" s="152" t="s">
        <v>36</v>
      </c>
      <c r="B25" s="272" t="s">
        <v>5</v>
      </c>
      <c r="C25" s="272" t="s">
        <v>204</v>
      </c>
      <c r="D25" s="272" t="s">
        <v>20</v>
      </c>
      <c r="E25" s="272" t="s">
        <v>194</v>
      </c>
      <c r="F25" s="272" t="s">
        <v>14</v>
      </c>
      <c r="G25" s="272" t="s">
        <v>10</v>
      </c>
      <c r="H25" s="272" t="s">
        <v>21</v>
      </c>
      <c r="I25" s="273" t="s">
        <v>207</v>
      </c>
      <c r="J25" s="72"/>
      <c r="K25" s="69"/>
      <c r="L25" s="70"/>
    </row>
    <row r="26" spans="1:17" s="71" customFormat="1" ht="58.5" customHeight="1" x14ac:dyDescent="0.25">
      <c r="A26" s="152" t="s">
        <v>36</v>
      </c>
      <c r="B26" s="272" t="s">
        <v>5</v>
      </c>
      <c r="C26" s="272" t="s">
        <v>204</v>
      </c>
      <c r="D26" s="272" t="s">
        <v>20</v>
      </c>
      <c r="E26" s="272" t="s">
        <v>197</v>
      </c>
      <c r="F26" s="272" t="s">
        <v>14</v>
      </c>
      <c r="G26" s="272" t="s">
        <v>10</v>
      </c>
      <c r="H26" s="272" t="s">
        <v>21</v>
      </c>
      <c r="I26" s="273" t="s">
        <v>260</v>
      </c>
      <c r="J26" s="68"/>
      <c r="K26" s="69"/>
      <c r="L26" s="70"/>
    </row>
    <row r="27" spans="1:17" s="71" customFormat="1" ht="74.25" customHeight="1" x14ac:dyDescent="0.25">
      <c r="A27" s="152" t="s">
        <v>36</v>
      </c>
      <c r="B27" s="272" t="s">
        <v>5</v>
      </c>
      <c r="C27" s="272" t="s">
        <v>209</v>
      </c>
      <c r="D27" s="272" t="s">
        <v>210</v>
      </c>
      <c r="E27" s="272" t="s">
        <v>211</v>
      </c>
      <c r="F27" s="272" t="s">
        <v>14</v>
      </c>
      <c r="G27" s="272" t="s">
        <v>10</v>
      </c>
      <c r="H27" s="272" t="s">
        <v>212</v>
      </c>
      <c r="I27" s="275" t="s">
        <v>208</v>
      </c>
      <c r="J27" s="73"/>
      <c r="K27" s="69"/>
      <c r="L27" s="70"/>
    </row>
    <row r="28" spans="1:17" s="71" customFormat="1" ht="79.5" customHeight="1" x14ac:dyDescent="0.25">
      <c r="A28" s="152" t="s">
        <v>36</v>
      </c>
      <c r="B28" s="281" t="s">
        <v>5</v>
      </c>
      <c r="C28" s="281" t="s">
        <v>209</v>
      </c>
      <c r="D28" s="281" t="s">
        <v>214</v>
      </c>
      <c r="E28" s="281" t="s">
        <v>24</v>
      </c>
      <c r="F28" s="281" t="s">
        <v>14</v>
      </c>
      <c r="G28" s="281" t="s">
        <v>10</v>
      </c>
      <c r="H28" s="281" t="s">
        <v>212</v>
      </c>
      <c r="I28" s="275" t="s">
        <v>213</v>
      </c>
      <c r="J28" s="73"/>
      <c r="K28" s="69"/>
      <c r="L28" s="70"/>
    </row>
    <row r="29" spans="1:17" s="71" customFormat="1" ht="77.25" customHeight="1" x14ac:dyDescent="0.25">
      <c r="A29" s="152" t="s">
        <v>36</v>
      </c>
      <c r="B29" s="272" t="s">
        <v>5</v>
      </c>
      <c r="C29" s="272" t="s">
        <v>209</v>
      </c>
      <c r="D29" s="272" t="s">
        <v>216</v>
      </c>
      <c r="E29" s="272" t="s">
        <v>22</v>
      </c>
      <c r="F29" s="272" t="s">
        <v>19</v>
      </c>
      <c r="G29" s="272" t="s">
        <v>10</v>
      </c>
      <c r="H29" s="272" t="s">
        <v>212</v>
      </c>
      <c r="I29" s="273" t="s">
        <v>215</v>
      </c>
      <c r="J29" s="73"/>
      <c r="K29" s="69"/>
      <c r="L29" s="70"/>
    </row>
    <row r="30" spans="1:17" s="71" customFormat="1" ht="60.75" customHeight="1" x14ac:dyDescent="0.25">
      <c r="A30" s="152" t="s">
        <v>36</v>
      </c>
      <c r="B30" s="274" t="s">
        <v>5</v>
      </c>
      <c r="C30" s="274" t="s">
        <v>23</v>
      </c>
      <c r="D30" s="274" t="s">
        <v>9</v>
      </c>
      <c r="E30" s="274" t="s">
        <v>24</v>
      </c>
      <c r="F30" s="274" t="s">
        <v>14</v>
      </c>
      <c r="G30" s="274" t="s">
        <v>10</v>
      </c>
      <c r="H30" s="274" t="s">
        <v>25</v>
      </c>
      <c r="I30" s="275" t="s">
        <v>78</v>
      </c>
      <c r="J30" s="73"/>
      <c r="K30" s="69"/>
      <c r="L30" s="70"/>
    </row>
    <row r="31" spans="1:17" s="71" customFormat="1" ht="34.5" customHeight="1" thickBot="1" x14ac:dyDescent="0.3">
      <c r="A31" s="152" t="s">
        <v>36</v>
      </c>
      <c r="B31" s="277" t="s">
        <v>5</v>
      </c>
      <c r="C31" s="277" t="s">
        <v>23</v>
      </c>
      <c r="D31" s="277" t="s">
        <v>13</v>
      </c>
      <c r="E31" s="277" t="s">
        <v>24</v>
      </c>
      <c r="F31" s="277" t="s">
        <v>14</v>
      </c>
      <c r="G31" s="277" t="s">
        <v>10</v>
      </c>
      <c r="H31" s="277" t="s">
        <v>25</v>
      </c>
      <c r="I31" s="278" t="s">
        <v>217</v>
      </c>
      <c r="J31" s="73"/>
      <c r="K31" s="69"/>
      <c r="L31" s="70"/>
    </row>
    <row r="32" spans="1:17" ht="26.25" customHeight="1" thickBot="1" x14ac:dyDescent="0.25">
      <c r="A32" s="549" t="s">
        <v>56</v>
      </c>
      <c r="B32" s="550"/>
      <c r="C32" s="550"/>
      <c r="D32" s="550"/>
      <c r="E32" s="550"/>
      <c r="F32" s="550"/>
      <c r="G32" s="550"/>
      <c r="H32" s="550"/>
      <c r="I32" s="551"/>
    </row>
    <row r="33" spans="1:10" ht="42.75" customHeight="1" x14ac:dyDescent="0.2">
      <c r="A33" s="151" t="s">
        <v>36</v>
      </c>
      <c r="B33" s="269" t="s">
        <v>26</v>
      </c>
      <c r="C33" s="269" t="s">
        <v>19</v>
      </c>
      <c r="D33" s="269" t="s">
        <v>330</v>
      </c>
      <c r="E33" s="269" t="s">
        <v>27</v>
      </c>
      <c r="F33" s="269" t="s">
        <v>14</v>
      </c>
      <c r="G33" s="269" t="s">
        <v>10</v>
      </c>
      <c r="H33" s="269" t="s">
        <v>409</v>
      </c>
      <c r="I33" s="166" t="s">
        <v>79</v>
      </c>
    </row>
    <row r="34" spans="1:10" ht="42" customHeight="1" x14ac:dyDescent="0.2">
      <c r="A34" s="151" t="s">
        <v>36</v>
      </c>
      <c r="B34" s="270" t="s">
        <v>26</v>
      </c>
      <c r="C34" s="270" t="s">
        <v>19</v>
      </c>
      <c r="D34" s="270" t="s">
        <v>330</v>
      </c>
      <c r="E34" s="270" t="s">
        <v>162</v>
      </c>
      <c r="F34" s="270" t="s">
        <v>14</v>
      </c>
      <c r="G34" s="270" t="s">
        <v>10</v>
      </c>
      <c r="H34" s="270" t="s">
        <v>409</v>
      </c>
      <c r="I34" s="167" t="s">
        <v>95</v>
      </c>
    </row>
    <row r="35" spans="1:10" ht="40.5" customHeight="1" x14ac:dyDescent="0.2">
      <c r="A35" s="151" t="s">
        <v>36</v>
      </c>
      <c r="B35" s="270" t="s">
        <v>26</v>
      </c>
      <c r="C35" s="270" t="s">
        <v>19</v>
      </c>
      <c r="D35" s="270" t="s">
        <v>322</v>
      </c>
      <c r="E35" s="270" t="s">
        <v>349</v>
      </c>
      <c r="F35" s="270" t="s">
        <v>14</v>
      </c>
      <c r="G35" s="270" t="s">
        <v>10</v>
      </c>
      <c r="H35" s="270" t="s">
        <v>409</v>
      </c>
      <c r="I35" s="167" t="s">
        <v>348</v>
      </c>
    </row>
    <row r="36" spans="1:10" ht="58.5" customHeight="1" x14ac:dyDescent="0.2">
      <c r="A36" s="151" t="s">
        <v>36</v>
      </c>
      <c r="B36" s="270" t="s">
        <v>26</v>
      </c>
      <c r="C36" s="270" t="s">
        <v>19</v>
      </c>
      <c r="D36" s="270" t="s">
        <v>410</v>
      </c>
      <c r="E36" s="270" t="s">
        <v>411</v>
      </c>
      <c r="F36" s="270" t="s">
        <v>14</v>
      </c>
      <c r="G36" s="270" t="s">
        <v>10</v>
      </c>
      <c r="H36" s="270" t="s">
        <v>409</v>
      </c>
      <c r="I36" s="167" t="s">
        <v>218</v>
      </c>
    </row>
    <row r="37" spans="1:10" ht="18.75" x14ac:dyDescent="0.2">
      <c r="A37" s="151" t="s">
        <v>36</v>
      </c>
      <c r="B37" s="270" t="s">
        <v>26</v>
      </c>
      <c r="C37" s="270" t="s">
        <v>19</v>
      </c>
      <c r="D37" s="270" t="s">
        <v>328</v>
      </c>
      <c r="E37" s="270" t="s">
        <v>100</v>
      </c>
      <c r="F37" s="270" t="s">
        <v>14</v>
      </c>
      <c r="G37" s="270" t="s">
        <v>10</v>
      </c>
      <c r="H37" s="270" t="s">
        <v>409</v>
      </c>
      <c r="I37" s="167" t="s">
        <v>96</v>
      </c>
    </row>
    <row r="38" spans="1:10" ht="44.25" customHeight="1" x14ac:dyDescent="0.2">
      <c r="A38" s="151" t="s">
        <v>36</v>
      </c>
      <c r="B38" s="270" t="s">
        <v>26</v>
      </c>
      <c r="C38" s="270" t="s">
        <v>19</v>
      </c>
      <c r="D38" s="270" t="s">
        <v>327</v>
      </c>
      <c r="E38" s="270" t="s">
        <v>168</v>
      </c>
      <c r="F38" s="270" t="s">
        <v>14</v>
      </c>
      <c r="G38" s="270" t="s">
        <v>10</v>
      </c>
      <c r="H38" s="270" t="s">
        <v>409</v>
      </c>
      <c r="I38" s="167" t="s">
        <v>80</v>
      </c>
      <c r="J38" s="64"/>
    </row>
    <row r="39" spans="1:10" ht="82.5" customHeight="1" x14ac:dyDescent="0.2">
      <c r="A39" s="151" t="s">
        <v>36</v>
      </c>
      <c r="B39" s="270" t="s">
        <v>26</v>
      </c>
      <c r="C39" s="270" t="s">
        <v>19</v>
      </c>
      <c r="D39" s="270" t="s">
        <v>326</v>
      </c>
      <c r="E39" s="270" t="s">
        <v>219</v>
      </c>
      <c r="F39" s="270" t="s">
        <v>14</v>
      </c>
      <c r="G39" s="270" t="s">
        <v>10</v>
      </c>
      <c r="H39" s="270" t="s">
        <v>409</v>
      </c>
      <c r="I39" s="167" t="s">
        <v>261</v>
      </c>
      <c r="J39" s="64"/>
    </row>
    <row r="40" spans="1:10" ht="42" customHeight="1" x14ac:dyDescent="0.2">
      <c r="A40" s="151" t="s">
        <v>36</v>
      </c>
      <c r="B40" s="270" t="s">
        <v>26</v>
      </c>
      <c r="C40" s="270" t="s">
        <v>19</v>
      </c>
      <c r="D40" s="270" t="s">
        <v>325</v>
      </c>
      <c r="E40" s="270" t="s">
        <v>100</v>
      </c>
      <c r="F40" s="270" t="s">
        <v>14</v>
      </c>
      <c r="G40" s="270" t="s">
        <v>10</v>
      </c>
      <c r="H40" s="270" t="s">
        <v>409</v>
      </c>
      <c r="I40" s="167" t="s">
        <v>97</v>
      </c>
      <c r="J40" s="64"/>
    </row>
    <row r="41" spans="1:10" ht="82.5" customHeight="1" x14ac:dyDescent="0.2">
      <c r="A41" s="151" t="s">
        <v>36</v>
      </c>
      <c r="B41" s="270" t="s">
        <v>26</v>
      </c>
      <c r="C41" s="270" t="s">
        <v>115</v>
      </c>
      <c r="D41" s="270" t="s">
        <v>13</v>
      </c>
      <c r="E41" s="270" t="s">
        <v>30</v>
      </c>
      <c r="F41" s="270" t="s">
        <v>14</v>
      </c>
      <c r="G41" s="270" t="s">
        <v>10</v>
      </c>
      <c r="H41" s="270" t="s">
        <v>409</v>
      </c>
      <c r="I41" s="271" t="s">
        <v>220</v>
      </c>
      <c r="J41" s="64"/>
    </row>
    <row r="42" spans="1:10" ht="48" customHeight="1" x14ac:dyDescent="0.2">
      <c r="A42" s="151" t="s">
        <v>36</v>
      </c>
      <c r="B42" s="270" t="s">
        <v>26</v>
      </c>
      <c r="C42" s="270" t="s">
        <v>115</v>
      </c>
      <c r="D42" s="270" t="s">
        <v>13</v>
      </c>
      <c r="E42" s="270" t="s">
        <v>8</v>
      </c>
      <c r="F42" s="270" t="s">
        <v>14</v>
      </c>
      <c r="G42" s="270" t="s">
        <v>10</v>
      </c>
      <c r="H42" s="270" t="s">
        <v>409</v>
      </c>
      <c r="I42" s="271" t="s">
        <v>221</v>
      </c>
      <c r="J42" s="64"/>
    </row>
    <row r="43" spans="1:10" ht="18.75" x14ac:dyDescent="0.2">
      <c r="A43" s="151" t="s">
        <v>36</v>
      </c>
      <c r="B43" s="270" t="s">
        <v>26</v>
      </c>
      <c r="C43" s="270" t="s">
        <v>115</v>
      </c>
      <c r="D43" s="270" t="s">
        <v>13</v>
      </c>
      <c r="E43" s="270" t="s">
        <v>31</v>
      </c>
      <c r="F43" s="270" t="s">
        <v>14</v>
      </c>
      <c r="G43" s="270" t="s">
        <v>10</v>
      </c>
      <c r="H43" s="270" t="s">
        <v>409</v>
      </c>
      <c r="I43" s="271" t="s">
        <v>222</v>
      </c>
      <c r="J43" s="64"/>
    </row>
    <row r="44" spans="1:10" ht="99" customHeight="1" x14ac:dyDescent="0.2">
      <c r="A44" s="151" t="s">
        <v>36</v>
      </c>
      <c r="B44" s="272">
        <v>2</v>
      </c>
      <c r="C44" s="272" t="s">
        <v>6</v>
      </c>
      <c r="D44" s="272" t="s">
        <v>13</v>
      </c>
      <c r="E44" s="272" t="s">
        <v>32</v>
      </c>
      <c r="F44" s="272">
        <v>10</v>
      </c>
      <c r="G44" s="272" t="s">
        <v>10</v>
      </c>
      <c r="H44" s="272" t="s">
        <v>409</v>
      </c>
      <c r="I44" s="273" t="s">
        <v>98</v>
      </c>
      <c r="J44" s="64"/>
    </row>
    <row r="45" spans="1:10" ht="67.5" customHeight="1" x14ac:dyDescent="0.2">
      <c r="A45" s="151" t="s">
        <v>36</v>
      </c>
      <c r="B45" s="274" t="s">
        <v>26</v>
      </c>
      <c r="C45" s="274" t="s">
        <v>33</v>
      </c>
      <c r="D45" s="274" t="s">
        <v>322</v>
      </c>
      <c r="E45" s="274" t="s">
        <v>324</v>
      </c>
      <c r="F45" s="274" t="s">
        <v>14</v>
      </c>
      <c r="G45" s="274" t="s">
        <v>10</v>
      </c>
      <c r="H45" s="274" t="s">
        <v>409</v>
      </c>
      <c r="I45" s="273" t="s">
        <v>323</v>
      </c>
      <c r="J45" s="64"/>
    </row>
    <row r="46" spans="1:10" ht="75.75" customHeight="1" x14ac:dyDescent="0.2">
      <c r="A46" s="151" t="s">
        <v>36</v>
      </c>
      <c r="B46" s="274" t="s">
        <v>26</v>
      </c>
      <c r="C46" s="274" t="s">
        <v>33</v>
      </c>
      <c r="D46" s="274" t="s">
        <v>322</v>
      </c>
      <c r="E46" s="274" t="s">
        <v>411</v>
      </c>
      <c r="F46" s="274" t="s">
        <v>14</v>
      </c>
      <c r="G46" s="274" t="s">
        <v>10</v>
      </c>
      <c r="H46" s="274" t="s">
        <v>409</v>
      </c>
      <c r="I46" s="273" t="s">
        <v>412</v>
      </c>
      <c r="J46" s="64"/>
    </row>
    <row r="47" spans="1:10" ht="75" x14ac:dyDescent="0.2">
      <c r="A47" s="151" t="s">
        <v>36</v>
      </c>
      <c r="B47" s="274" t="s">
        <v>26</v>
      </c>
      <c r="C47" s="274" t="s">
        <v>33</v>
      </c>
      <c r="D47" s="274" t="s">
        <v>322</v>
      </c>
      <c r="E47" s="274" t="s">
        <v>321</v>
      </c>
      <c r="F47" s="274" t="s">
        <v>14</v>
      </c>
      <c r="G47" s="274" t="s">
        <v>10</v>
      </c>
      <c r="H47" s="274" t="s">
        <v>409</v>
      </c>
      <c r="I47" s="275" t="s">
        <v>320</v>
      </c>
      <c r="J47" s="64"/>
    </row>
    <row r="48" spans="1:10" ht="75" x14ac:dyDescent="0.2">
      <c r="A48" s="151" t="s">
        <v>36</v>
      </c>
      <c r="B48" s="274" t="s">
        <v>26</v>
      </c>
      <c r="C48" s="274" t="s">
        <v>33</v>
      </c>
      <c r="D48" s="274" t="s">
        <v>322</v>
      </c>
      <c r="E48" s="274" t="s">
        <v>349</v>
      </c>
      <c r="F48" s="274" t="s">
        <v>14</v>
      </c>
      <c r="G48" s="274" t="s">
        <v>10</v>
      </c>
      <c r="H48" s="274" t="s">
        <v>409</v>
      </c>
      <c r="I48" s="276" t="s">
        <v>413</v>
      </c>
      <c r="J48" s="64"/>
    </row>
    <row r="49" spans="1:10" ht="57" thickBot="1" x14ac:dyDescent="0.25">
      <c r="A49" s="151" t="s">
        <v>36</v>
      </c>
      <c r="B49" s="277" t="s">
        <v>26</v>
      </c>
      <c r="C49" s="277" t="s">
        <v>33</v>
      </c>
      <c r="D49" s="277" t="s">
        <v>319</v>
      </c>
      <c r="E49" s="277" t="s">
        <v>30</v>
      </c>
      <c r="F49" s="277" t="s">
        <v>14</v>
      </c>
      <c r="G49" s="277" t="s">
        <v>10</v>
      </c>
      <c r="H49" s="277" t="s">
        <v>409</v>
      </c>
      <c r="I49" s="278" t="s">
        <v>318</v>
      </c>
      <c r="J49" s="64"/>
    </row>
    <row r="50" spans="1:10" x14ac:dyDescent="0.2">
      <c r="A50" s="74"/>
      <c r="B50" s="74"/>
      <c r="C50" s="74"/>
      <c r="D50" s="74"/>
      <c r="E50" s="74"/>
      <c r="F50" s="74"/>
      <c r="G50" s="74"/>
      <c r="H50" s="74"/>
      <c r="I50" s="169"/>
      <c r="J50" s="64"/>
    </row>
    <row r="51" spans="1:10" x14ac:dyDescent="0.2">
      <c r="A51" s="64"/>
      <c r="B51" s="64"/>
      <c r="C51" s="64"/>
      <c r="D51" s="64"/>
      <c r="E51" s="64"/>
      <c r="F51" s="64"/>
      <c r="G51" s="64"/>
      <c r="H51" s="64"/>
      <c r="I51" s="170"/>
      <c r="J51" s="64"/>
    </row>
    <row r="52" spans="1:10" x14ac:dyDescent="0.2">
      <c r="A52" s="74"/>
      <c r="B52" s="74"/>
      <c r="C52" s="74"/>
      <c r="D52" s="74"/>
      <c r="E52" s="74"/>
      <c r="F52" s="74"/>
      <c r="G52" s="74"/>
      <c r="H52" s="74"/>
      <c r="I52" s="169"/>
      <c r="J52" s="64"/>
    </row>
    <row r="53" spans="1:10" x14ac:dyDescent="0.2">
      <c r="A53" s="74"/>
      <c r="B53" s="74"/>
      <c r="C53" s="74"/>
      <c r="D53" s="74"/>
      <c r="E53" s="74"/>
      <c r="F53" s="74"/>
      <c r="G53" s="74"/>
      <c r="H53" s="74"/>
      <c r="I53" s="169"/>
      <c r="J53" s="64"/>
    </row>
    <row r="54" spans="1:10" x14ac:dyDescent="0.2">
      <c r="A54" s="74"/>
      <c r="B54" s="74"/>
      <c r="C54" s="74"/>
      <c r="D54" s="74"/>
      <c r="E54" s="74"/>
      <c r="F54" s="74"/>
      <c r="G54" s="74"/>
      <c r="H54" s="74"/>
      <c r="I54" s="169"/>
      <c r="J54" s="64"/>
    </row>
    <row r="55" spans="1:10" x14ac:dyDescent="0.2">
      <c r="A55" s="74"/>
      <c r="B55" s="74"/>
      <c r="C55" s="74"/>
      <c r="D55" s="74"/>
      <c r="E55" s="74"/>
      <c r="F55" s="74"/>
      <c r="G55" s="74"/>
      <c r="H55" s="74"/>
      <c r="I55" s="169"/>
      <c r="J55" s="64"/>
    </row>
    <row r="56" spans="1:10" x14ac:dyDescent="0.2">
      <c r="A56" s="74"/>
      <c r="B56" s="74"/>
      <c r="C56" s="74"/>
      <c r="D56" s="74"/>
      <c r="E56" s="74"/>
      <c r="F56" s="74"/>
      <c r="G56" s="74"/>
      <c r="H56" s="74"/>
      <c r="I56" s="169"/>
      <c r="J56" s="64"/>
    </row>
    <row r="57" spans="1:10" x14ac:dyDescent="0.2">
      <c r="A57" s="74"/>
      <c r="B57" s="74"/>
      <c r="C57" s="74"/>
      <c r="D57" s="74"/>
      <c r="E57" s="74"/>
      <c r="F57" s="74"/>
      <c r="G57" s="74"/>
      <c r="H57" s="74"/>
      <c r="I57" s="170"/>
      <c r="J57" s="64"/>
    </row>
    <row r="58" spans="1:10" x14ac:dyDescent="0.2">
      <c r="A58" s="75"/>
      <c r="B58" s="75"/>
      <c r="C58" s="75"/>
      <c r="D58" s="75"/>
      <c r="E58" s="75"/>
      <c r="F58" s="75"/>
      <c r="G58" s="75"/>
      <c r="H58" s="75"/>
      <c r="I58" s="170"/>
      <c r="J58" s="64"/>
    </row>
    <row r="59" spans="1:10" x14ac:dyDescent="0.2">
      <c r="A59" s="75"/>
      <c r="B59" s="75"/>
      <c r="C59" s="75"/>
      <c r="D59" s="75"/>
      <c r="E59" s="75"/>
      <c r="F59" s="75"/>
      <c r="G59" s="75"/>
      <c r="H59" s="75"/>
      <c r="I59" s="170"/>
      <c r="J59" s="64"/>
    </row>
    <row r="60" spans="1:10" x14ac:dyDescent="0.2">
      <c r="A60" s="75"/>
      <c r="B60" s="75"/>
      <c r="C60" s="75"/>
      <c r="D60" s="75"/>
      <c r="E60" s="75"/>
      <c r="F60" s="75"/>
      <c r="G60" s="75"/>
      <c r="H60" s="75"/>
      <c r="I60" s="170"/>
      <c r="J60" s="64"/>
    </row>
    <row r="61" spans="1:10" x14ac:dyDescent="0.2">
      <c r="A61" s="75"/>
      <c r="B61" s="75"/>
      <c r="C61" s="75"/>
      <c r="D61" s="75"/>
      <c r="E61" s="75"/>
      <c r="F61" s="75"/>
      <c r="G61" s="75"/>
      <c r="H61" s="75"/>
      <c r="I61" s="170"/>
      <c r="J61" s="64"/>
    </row>
    <row r="62" spans="1:10" x14ac:dyDescent="0.2">
      <c r="A62" s="75"/>
      <c r="B62" s="75"/>
      <c r="C62" s="75"/>
      <c r="D62" s="75"/>
      <c r="E62" s="75"/>
      <c r="F62" s="75"/>
      <c r="G62" s="75"/>
      <c r="H62" s="75"/>
      <c r="I62" s="170"/>
      <c r="J62" s="64"/>
    </row>
    <row r="63" spans="1:10" x14ac:dyDescent="0.2">
      <c r="A63" s="75"/>
      <c r="B63" s="75"/>
      <c r="C63" s="75"/>
      <c r="D63" s="75"/>
      <c r="E63" s="75"/>
      <c r="F63" s="75"/>
      <c r="G63" s="75"/>
      <c r="H63" s="75"/>
      <c r="I63" s="170"/>
      <c r="J63" s="64"/>
    </row>
    <row r="64" spans="1:10" x14ac:dyDescent="0.2">
      <c r="A64" s="75"/>
      <c r="B64" s="75"/>
      <c r="C64" s="75"/>
      <c r="D64" s="75"/>
      <c r="E64" s="75"/>
      <c r="F64" s="75"/>
      <c r="G64" s="75"/>
      <c r="H64" s="75"/>
      <c r="I64" s="170"/>
    </row>
    <row r="65" spans="1:9" x14ac:dyDescent="0.2">
      <c r="A65" s="75"/>
      <c r="B65" s="75"/>
      <c r="C65" s="75"/>
      <c r="D65" s="75"/>
      <c r="E65" s="75"/>
      <c r="F65" s="75"/>
      <c r="G65" s="75"/>
      <c r="H65" s="75"/>
      <c r="I65" s="170"/>
    </row>
    <row r="66" spans="1:9" x14ac:dyDescent="0.2">
      <c r="A66" s="75"/>
      <c r="B66" s="75"/>
      <c r="C66" s="75"/>
      <c r="D66" s="75"/>
      <c r="E66" s="75"/>
      <c r="F66" s="75"/>
      <c r="G66" s="75"/>
      <c r="H66" s="75"/>
      <c r="I66" s="170"/>
    </row>
    <row r="67" spans="1:9" x14ac:dyDescent="0.2">
      <c r="A67" s="75"/>
      <c r="B67" s="75"/>
      <c r="C67" s="75"/>
      <c r="D67" s="75"/>
      <c r="E67" s="75"/>
      <c r="F67" s="75"/>
      <c r="G67" s="75"/>
      <c r="H67" s="75"/>
      <c r="I67" s="170"/>
    </row>
    <row r="68" spans="1:9" x14ac:dyDescent="0.2">
      <c r="A68" s="75"/>
      <c r="B68" s="75"/>
      <c r="C68" s="75"/>
      <c r="D68" s="75"/>
      <c r="E68" s="75"/>
      <c r="F68" s="75"/>
      <c r="G68" s="75"/>
      <c r="H68" s="75"/>
      <c r="I68" s="170"/>
    </row>
    <row r="69" spans="1:9" x14ac:dyDescent="0.2">
      <c r="A69" s="75"/>
      <c r="B69" s="75"/>
      <c r="C69" s="75"/>
      <c r="D69" s="75"/>
      <c r="E69" s="75"/>
      <c r="F69" s="75"/>
      <c r="G69" s="75"/>
      <c r="H69" s="75"/>
      <c r="I69" s="170"/>
    </row>
    <row r="70" spans="1:9" x14ac:dyDescent="0.2">
      <c r="A70" s="75"/>
      <c r="B70" s="75"/>
      <c r="C70" s="75"/>
      <c r="D70" s="75"/>
      <c r="E70" s="75"/>
      <c r="F70" s="75"/>
      <c r="G70" s="75"/>
      <c r="H70" s="75"/>
      <c r="I70" s="170"/>
    </row>
    <row r="71" spans="1:9" x14ac:dyDescent="0.2">
      <c r="A71" s="75"/>
      <c r="B71" s="75"/>
      <c r="C71" s="75"/>
      <c r="D71" s="75"/>
      <c r="E71" s="75"/>
      <c r="F71" s="75"/>
      <c r="G71" s="75"/>
      <c r="H71" s="75"/>
      <c r="I71" s="170"/>
    </row>
    <row r="72" spans="1:9" x14ac:dyDescent="0.2">
      <c r="A72" s="75"/>
      <c r="B72" s="75"/>
      <c r="C72" s="75"/>
      <c r="D72" s="75"/>
      <c r="E72" s="75"/>
      <c r="F72" s="75"/>
      <c r="G72" s="75"/>
      <c r="H72" s="75"/>
      <c r="I72" s="170"/>
    </row>
    <row r="73" spans="1:9" x14ac:dyDescent="0.2">
      <c r="A73" s="75"/>
      <c r="B73" s="75"/>
      <c r="C73" s="75"/>
      <c r="D73" s="75"/>
      <c r="E73" s="75"/>
      <c r="F73" s="75"/>
      <c r="G73" s="75"/>
      <c r="H73" s="75"/>
      <c r="I73" s="170"/>
    </row>
    <row r="74" spans="1:9" x14ac:dyDescent="0.2">
      <c r="A74" s="75"/>
      <c r="B74" s="75"/>
      <c r="C74" s="75"/>
      <c r="D74" s="75"/>
      <c r="E74" s="75"/>
      <c r="F74" s="75"/>
      <c r="G74" s="75"/>
      <c r="H74" s="75"/>
      <c r="I74" s="170"/>
    </row>
    <row r="75" spans="1:9" x14ac:dyDescent="0.2">
      <c r="A75" s="75"/>
      <c r="B75" s="75"/>
      <c r="C75" s="75"/>
      <c r="D75" s="75"/>
      <c r="E75" s="75"/>
      <c r="F75" s="75"/>
      <c r="G75" s="75"/>
      <c r="H75" s="75"/>
      <c r="I75" s="170"/>
    </row>
    <row r="76" spans="1:9" x14ac:dyDescent="0.2">
      <c r="A76" s="76"/>
      <c r="B76" s="76"/>
      <c r="C76" s="76"/>
      <c r="D76" s="76"/>
      <c r="E76" s="76"/>
      <c r="F76" s="76"/>
      <c r="G76" s="76"/>
      <c r="H76" s="76"/>
    </row>
  </sheetData>
  <mergeCells count="8">
    <mergeCell ref="A32:I32"/>
    <mergeCell ref="A9:I9"/>
    <mergeCell ref="A11:H11"/>
    <mergeCell ref="I11:I13"/>
    <mergeCell ref="A15:I15"/>
    <mergeCell ref="A12:A13"/>
    <mergeCell ref="B12:F12"/>
    <mergeCell ref="G12:H1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21"/>
  <sheetViews>
    <sheetView topLeftCell="D1" zoomScale="70" zoomScaleNormal="70" workbookViewId="0">
      <selection activeCell="D1" sqref="D1"/>
    </sheetView>
  </sheetViews>
  <sheetFormatPr defaultRowHeight="15.75" x14ac:dyDescent="0.25"/>
  <cols>
    <col min="1" max="1" width="9.140625" style="297"/>
    <col min="2" max="2" width="6.140625" style="298" customWidth="1"/>
    <col min="3" max="3" width="4" style="298" customWidth="1"/>
    <col min="4" max="5" width="5.5703125" style="298" customWidth="1"/>
    <col min="6" max="6" width="6" style="298" customWidth="1"/>
    <col min="7" max="7" width="4.7109375" style="298" customWidth="1"/>
    <col min="8" max="8" width="6.5703125" style="298" bestFit="1" customWidth="1"/>
    <col min="9" max="9" width="6.85546875" style="298" customWidth="1"/>
    <col min="10" max="10" width="88.85546875" style="432" customWidth="1"/>
    <col min="11" max="11" width="0.28515625" style="417" customWidth="1"/>
    <col min="12" max="14" width="30.7109375" style="224" customWidth="1"/>
    <col min="15" max="15" width="22" style="223" customWidth="1"/>
    <col min="16" max="16" width="23.28515625" style="224" customWidth="1"/>
    <col min="17" max="17" width="19.140625" style="224" customWidth="1"/>
    <col min="18" max="18" width="18.140625" style="224" customWidth="1"/>
    <col min="19" max="16384" width="9.140625" style="224"/>
  </cols>
  <sheetData>
    <row r="1" spans="1:18" s="293" customFormat="1" x14ac:dyDescent="0.25">
      <c r="A1" s="292"/>
      <c r="L1" s="64"/>
      <c r="N1" s="294" t="s">
        <v>306</v>
      </c>
      <c r="O1" s="222"/>
      <c r="P1" s="222"/>
      <c r="Q1" s="295"/>
      <c r="R1" s="295"/>
    </row>
    <row r="2" spans="1:18" s="293" customFormat="1" x14ac:dyDescent="0.2">
      <c r="A2" s="292"/>
      <c r="L2" s="64"/>
      <c r="N2" s="296" t="s">
        <v>437</v>
      </c>
      <c r="O2" s="222"/>
      <c r="P2" s="222"/>
      <c r="Q2" s="295"/>
      <c r="R2" s="295"/>
    </row>
    <row r="3" spans="1:18" s="293" customFormat="1" x14ac:dyDescent="0.2">
      <c r="A3" s="292"/>
      <c r="L3" s="64"/>
      <c r="N3" s="296" t="s">
        <v>35</v>
      </c>
      <c r="O3" s="222"/>
      <c r="P3" s="222"/>
      <c r="Q3" s="295"/>
      <c r="R3" s="295"/>
    </row>
    <row r="4" spans="1:18" s="293" customFormat="1" x14ac:dyDescent="0.2">
      <c r="A4" s="292"/>
      <c r="L4" s="64"/>
      <c r="N4" s="296" t="s">
        <v>262</v>
      </c>
      <c r="O4" s="222"/>
      <c r="P4" s="222"/>
      <c r="Q4" s="295"/>
      <c r="R4" s="295"/>
    </row>
    <row r="5" spans="1:18" s="293" customFormat="1" x14ac:dyDescent="0.2">
      <c r="A5" s="292"/>
      <c r="L5" s="64"/>
      <c r="N5" s="296" t="s">
        <v>247</v>
      </c>
      <c r="O5" s="222"/>
      <c r="P5" s="222"/>
      <c r="Q5" s="295"/>
      <c r="R5" s="295"/>
    </row>
    <row r="6" spans="1:18" s="293" customFormat="1" x14ac:dyDescent="0.2">
      <c r="A6" s="292"/>
      <c r="L6" s="64"/>
      <c r="N6" s="296" t="s">
        <v>399</v>
      </c>
      <c r="O6" s="222"/>
      <c r="P6" s="222"/>
      <c r="Q6" s="295"/>
      <c r="R6" s="295"/>
    </row>
    <row r="7" spans="1:18" ht="15.75" customHeight="1" x14ac:dyDescent="0.25">
      <c r="J7" s="566"/>
      <c r="K7" s="566"/>
      <c r="N7" s="299" t="s">
        <v>438</v>
      </c>
    </row>
    <row r="8" spans="1:18" x14ac:dyDescent="0.25">
      <c r="J8" s="283"/>
      <c r="K8" s="283"/>
    </row>
    <row r="9" spans="1:18" ht="38.25" customHeight="1" x14ac:dyDescent="0.25">
      <c r="B9" s="575" t="s">
        <v>401</v>
      </c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</row>
    <row r="10" spans="1:18" ht="16.5" thickBot="1" x14ac:dyDescent="0.3">
      <c r="B10" s="300"/>
      <c r="C10" s="300"/>
      <c r="D10" s="300"/>
      <c r="E10" s="300"/>
      <c r="F10" s="300"/>
      <c r="G10" s="300"/>
      <c r="H10" s="300"/>
      <c r="I10" s="300"/>
      <c r="J10" s="301"/>
      <c r="K10" s="302"/>
      <c r="L10" s="223"/>
      <c r="M10" s="223"/>
      <c r="N10" s="223"/>
    </row>
    <row r="11" spans="1:18" ht="19.5" customHeight="1" thickBot="1" x14ac:dyDescent="0.3">
      <c r="A11" s="303"/>
      <c r="B11" s="567" t="s">
        <v>248</v>
      </c>
      <c r="C11" s="568"/>
      <c r="D11" s="568"/>
      <c r="E11" s="568"/>
      <c r="F11" s="568"/>
      <c r="G11" s="568"/>
      <c r="H11" s="568"/>
      <c r="I11" s="569"/>
      <c r="J11" s="570" t="s">
        <v>305</v>
      </c>
      <c r="K11" s="572" t="s">
        <v>304</v>
      </c>
      <c r="L11" s="573"/>
      <c r="M11" s="573"/>
      <c r="N11" s="574"/>
    </row>
    <row r="12" spans="1:18" ht="324" customHeight="1" thickBot="1" x14ac:dyDescent="0.3">
      <c r="A12" s="303"/>
      <c r="B12" s="304" t="s">
        <v>303</v>
      </c>
      <c r="C12" s="305" t="s">
        <v>253</v>
      </c>
      <c r="D12" s="305" t="s">
        <v>254</v>
      </c>
      <c r="E12" s="305" t="s">
        <v>255</v>
      </c>
      <c r="F12" s="305" t="s">
        <v>256</v>
      </c>
      <c r="G12" s="305" t="s">
        <v>257</v>
      </c>
      <c r="H12" s="305" t="s">
        <v>258</v>
      </c>
      <c r="I12" s="306" t="s">
        <v>259</v>
      </c>
      <c r="J12" s="571"/>
      <c r="K12" s="307" t="s">
        <v>44</v>
      </c>
      <c r="L12" s="307" t="s">
        <v>226</v>
      </c>
      <c r="M12" s="307" t="s">
        <v>342</v>
      </c>
      <c r="N12" s="307" t="s">
        <v>408</v>
      </c>
    </row>
    <row r="13" spans="1:18" ht="19.5" thickBot="1" x14ac:dyDescent="0.3">
      <c r="A13" s="303" t="s">
        <v>398</v>
      </c>
      <c r="B13" s="308">
        <v>1</v>
      </c>
      <c r="C13" s="309">
        <v>2</v>
      </c>
      <c r="D13" s="309">
        <v>3</v>
      </c>
      <c r="E13" s="309">
        <v>4</v>
      </c>
      <c r="F13" s="309">
        <v>5</v>
      </c>
      <c r="G13" s="309">
        <v>6</v>
      </c>
      <c r="H13" s="309" t="s">
        <v>45</v>
      </c>
      <c r="I13" s="309">
        <v>8</v>
      </c>
      <c r="J13" s="310">
        <v>9</v>
      </c>
      <c r="K13" s="311">
        <v>10</v>
      </c>
      <c r="L13" s="223"/>
      <c r="M13" s="312"/>
      <c r="N13" s="313"/>
    </row>
    <row r="14" spans="1:18" s="323" customFormat="1" ht="19.5" thickBot="1" x14ac:dyDescent="0.3">
      <c r="A14" s="303">
        <v>1</v>
      </c>
      <c r="B14" s="314"/>
      <c r="C14" s="315" t="s">
        <v>46</v>
      </c>
      <c r="D14" s="315" t="s">
        <v>47</v>
      </c>
      <c r="E14" s="315" t="s">
        <v>47</v>
      </c>
      <c r="F14" s="315" t="s">
        <v>32</v>
      </c>
      <c r="G14" s="315" t="s">
        <v>47</v>
      </c>
      <c r="H14" s="315" t="s">
        <v>10</v>
      </c>
      <c r="I14" s="316" t="s">
        <v>32</v>
      </c>
      <c r="J14" s="317" t="s">
        <v>302</v>
      </c>
      <c r="K14" s="318">
        <v>10968350</v>
      </c>
      <c r="L14" s="319">
        <v>10577242.039999999</v>
      </c>
      <c r="M14" s="320">
        <v>8839710</v>
      </c>
      <c r="N14" s="321">
        <v>9185960</v>
      </c>
      <c r="O14" s="322"/>
    </row>
    <row r="15" spans="1:18" s="323" customFormat="1" ht="18.75" x14ac:dyDescent="0.25">
      <c r="A15" s="303">
        <v>2</v>
      </c>
      <c r="B15" s="324" t="s">
        <v>32</v>
      </c>
      <c r="C15" s="325" t="s">
        <v>46</v>
      </c>
      <c r="D15" s="325" t="s">
        <v>9</v>
      </c>
      <c r="E15" s="325" t="s">
        <v>47</v>
      </c>
      <c r="F15" s="325" t="s">
        <v>32</v>
      </c>
      <c r="G15" s="325" t="s">
        <v>47</v>
      </c>
      <c r="H15" s="325" t="s">
        <v>10</v>
      </c>
      <c r="I15" s="325" t="s">
        <v>32</v>
      </c>
      <c r="J15" s="326" t="s">
        <v>301</v>
      </c>
      <c r="K15" s="327">
        <v>144450</v>
      </c>
      <c r="L15" s="328">
        <v>840600</v>
      </c>
      <c r="M15" s="329">
        <v>871710</v>
      </c>
      <c r="N15" s="330">
        <v>903960</v>
      </c>
      <c r="O15" s="331"/>
    </row>
    <row r="16" spans="1:18" s="338" customFormat="1" ht="18.75" x14ac:dyDescent="0.25">
      <c r="A16" s="303">
        <v>3</v>
      </c>
      <c r="B16" s="332" t="s">
        <v>276</v>
      </c>
      <c r="C16" s="333" t="s">
        <v>46</v>
      </c>
      <c r="D16" s="333" t="s">
        <v>9</v>
      </c>
      <c r="E16" s="333" t="s">
        <v>19</v>
      </c>
      <c r="F16" s="333" t="s">
        <v>32</v>
      </c>
      <c r="G16" s="333" t="s">
        <v>9</v>
      </c>
      <c r="H16" s="333" t="s">
        <v>10</v>
      </c>
      <c r="I16" s="333" t="s">
        <v>11</v>
      </c>
      <c r="J16" s="334" t="s">
        <v>48</v>
      </c>
      <c r="K16" s="335">
        <v>144450</v>
      </c>
      <c r="L16" s="336">
        <v>840600</v>
      </c>
      <c r="M16" s="336">
        <v>871710</v>
      </c>
      <c r="N16" s="336">
        <v>903960</v>
      </c>
      <c r="O16" s="223"/>
      <c r="P16" s="337"/>
      <c r="Q16" s="337"/>
      <c r="R16" s="337"/>
    </row>
    <row r="17" spans="1:18" s="174" customFormat="1" ht="75" x14ac:dyDescent="0.3">
      <c r="A17" s="303">
        <v>4</v>
      </c>
      <c r="B17" s="212" t="s">
        <v>276</v>
      </c>
      <c r="C17" s="116" t="s">
        <v>46</v>
      </c>
      <c r="D17" s="116" t="s">
        <v>9</v>
      </c>
      <c r="E17" s="116" t="s">
        <v>19</v>
      </c>
      <c r="F17" s="116" t="s">
        <v>30</v>
      </c>
      <c r="G17" s="116" t="s">
        <v>9</v>
      </c>
      <c r="H17" s="116" t="s">
        <v>10</v>
      </c>
      <c r="I17" s="116" t="s">
        <v>11</v>
      </c>
      <c r="J17" s="202" t="s">
        <v>49</v>
      </c>
      <c r="K17" s="204">
        <v>0</v>
      </c>
      <c r="L17" s="160">
        <v>766080</v>
      </c>
      <c r="M17" s="160">
        <v>794430</v>
      </c>
      <c r="N17" s="194">
        <v>823800</v>
      </c>
      <c r="O17" s="339"/>
      <c r="P17" s="337"/>
      <c r="Q17" s="337"/>
      <c r="R17" s="337"/>
    </row>
    <row r="18" spans="1:18" s="174" customFormat="1" ht="119.25" customHeight="1" x14ac:dyDescent="0.3">
      <c r="A18" s="303">
        <v>5</v>
      </c>
      <c r="B18" s="212" t="s">
        <v>276</v>
      </c>
      <c r="C18" s="116" t="s">
        <v>46</v>
      </c>
      <c r="D18" s="116" t="s">
        <v>9</v>
      </c>
      <c r="E18" s="116" t="s">
        <v>19</v>
      </c>
      <c r="F18" s="116" t="s">
        <v>8</v>
      </c>
      <c r="G18" s="116" t="s">
        <v>9</v>
      </c>
      <c r="H18" s="116" t="s">
        <v>10</v>
      </c>
      <c r="I18" s="116" t="s">
        <v>11</v>
      </c>
      <c r="J18" s="340" t="s">
        <v>50</v>
      </c>
      <c r="K18" s="204">
        <v>106000</v>
      </c>
      <c r="L18" s="160">
        <v>71520</v>
      </c>
      <c r="M18" s="160">
        <v>74160</v>
      </c>
      <c r="N18" s="194">
        <v>76920</v>
      </c>
      <c r="O18" s="339"/>
      <c r="P18" s="337"/>
      <c r="Q18" s="337"/>
      <c r="R18" s="337"/>
    </row>
    <row r="19" spans="1:18" s="174" customFormat="1" ht="56.25" x14ac:dyDescent="0.3">
      <c r="A19" s="303">
        <v>6</v>
      </c>
      <c r="B19" s="212" t="s">
        <v>276</v>
      </c>
      <c r="C19" s="116" t="s">
        <v>46</v>
      </c>
      <c r="D19" s="116" t="s">
        <v>9</v>
      </c>
      <c r="E19" s="116" t="s">
        <v>19</v>
      </c>
      <c r="F19" s="116" t="s">
        <v>31</v>
      </c>
      <c r="G19" s="116" t="s">
        <v>9</v>
      </c>
      <c r="H19" s="116" t="s">
        <v>10</v>
      </c>
      <c r="I19" s="116" t="s">
        <v>11</v>
      </c>
      <c r="J19" s="202" t="s">
        <v>51</v>
      </c>
      <c r="K19" s="204">
        <v>38450</v>
      </c>
      <c r="L19" s="160">
        <v>3000</v>
      </c>
      <c r="M19" s="160">
        <v>3120</v>
      </c>
      <c r="N19" s="194">
        <v>3240</v>
      </c>
      <c r="O19" s="339"/>
      <c r="P19" s="337"/>
      <c r="Q19" s="337"/>
      <c r="R19" s="337"/>
    </row>
    <row r="20" spans="1:18" s="174" customFormat="1" ht="37.5" x14ac:dyDescent="0.25">
      <c r="A20" s="303">
        <v>7</v>
      </c>
      <c r="B20" s="332" t="s">
        <v>276</v>
      </c>
      <c r="C20" s="333" t="s">
        <v>46</v>
      </c>
      <c r="D20" s="333" t="s">
        <v>29</v>
      </c>
      <c r="E20" s="333" t="s">
        <v>47</v>
      </c>
      <c r="F20" s="333" t="s">
        <v>32</v>
      </c>
      <c r="G20" s="333" t="s">
        <v>47</v>
      </c>
      <c r="H20" s="333" t="s">
        <v>10</v>
      </c>
      <c r="I20" s="333" t="s">
        <v>32</v>
      </c>
      <c r="J20" s="341" t="s">
        <v>81</v>
      </c>
      <c r="K20" s="342">
        <v>750000</v>
      </c>
      <c r="L20" s="343">
        <v>2081642.04</v>
      </c>
      <c r="M20" s="344">
        <v>0</v>
      </c>
      <c r="N20" s="345">
        <v>0</v>
      </c>
      <c r="O20" s="223"/>
      <c r="P20" s="224"/>
      <c r="Q20" s="224"/>
      <c r="R20" s="224"/>
    </row>
    <row r="21" spans="1:18" s="174" customFormat="1" ht="37.5" x14ac:dyDescent="0.25">
      <c r="A21" s="303">
        <v>8</v>
      </c>
      <c r="B21" s="332" t="s">
        <v>276</v>
      </c>
      <c r="C21" s="333" t="s">
        <v>46</v>
      </c>
      <c r="D21" s="333" t="s">
        <v>29</v>
      </c>
      <c r="E21" s="333" t="s">
        <v>19</v>
      </c>
      <c r="F21" s="333" t="s">
        <v>32</v>
      </c>
      <c r="G21" s="333" t="s">
        <v>9</v>
      </c>
      <c r="H21" s="333" t="s">
        <v>10</v>
      </c>
      <c r="I21" s="333" t="s">
        <v>11</v>
      </c>
      <c r="J21" s="341" t="s">
        <v>101</v>
      </c>
      <c r="K21" s="342">
        <v>750000</v>
      </c>
      <c r="L21" s="343">
        <v>2081642.04</v>
      </c>
      <c r="M21" s="344">
        <v>0</v>
      </c>
      <c r="N21" s="345">
        <v>0</v>
      </c>
      <c r="O21" s="223"/>
      <c r="P21" s="337"/>
      <c r="Q21" s="224"/>
      <c r="R21" s="224"/>
    </row>
    <row r="22" spans="1:18" s="174" customFormat="1" ht="75" x14ac:dyDescent="0.25">
      <c r="A22" s="303">
        <v>9</v>
      </c>
      <c r="B22" s="212" t="s">
        <v>276</v>
      </c>
      <c r="C22" s="116" t="s">
        <v>46</v>
      </c>
      <c r="D22" s="116" t="s">
        <v>29</v>
      </c>
      <c r="E22" s="116" t="s">
        <v>19</v>
      </c>
      <c r="F22" s="116" t="s">
        <v>83</v>
      </c>
      <c r="G22" s="116" t="s">
        <v>9</v>
      </c>
      <c r="H22" s="116" t="s">
        <v>10</v>
      </c>
      <c r="I22" s="116" t="s">
        <v>11</v>
      </c>
      <c r="J22" s="201" t="s">
        <v>82</v>
      </c>
      <c r="K22" s="204">
        <v>258023.36</v>
      </c>
      <c r="L22" s="160">
        <v>754857.78</v>
      </c>
      <c r="M22" s="160">
        <v>0</v>
      </c>
      <c r="N22" s="160">
        <v>0</v>
      </c>
      <c r="O22" s="221"/>
      <c r="P22" s="337"/>
      <c r="Q22" s="337"/>
      <c r="R22" s="337"/>
    </row>
    <row r="23" spans="1:18" s="174" customFormat="1" ht="93.75" x14ac:dyDescent="0.25">
      <c r="A23" s="303">
        <v>10</v>
      </c>
      <c r="B23" s="212" t="s">
        <v>276</v>
      </c>
      <c r="C23" s="116" t="s">
        <v>46</v>
      </c>
      <c r="D23" s="116" t="s">
        <v>29</v>
      </c>
      <c r="E23" s="116" t="s">
        <v>19</v>
      </c>
      <c r="F23" s="116" t="s">
        <v>85</v>
      </c>
      <c r="G23" s="116" t="s">
        <v>9</v>
      </c>
      <c r="H23" s="116" t="s">
        <v>10</v>
      </c>
      <c r="I23" s="116" t="s">
        <v>11</v>
      </c>
      <c r="J23" s="201" t="s">
        <v>84</v>
      </c>
      <c r="K23" s="204">
        <v>4514.95</v>
      </c>
      <c r="L23" s="160">
        <v>5288.97</v>
      </c>
      <c r="M23" s="160">
        <v>0</v>
      </c>
      <c r="N23" s="160">
        <v>0</v>
      </c>
      <c r="O23" s="221"/>
      <c r="P23" s="337"/>
      <c r="Q23" s="337"/>
      <c r="R23" s="337"/>
    </row>
    <row r="24" spans="1:18" s="174" customFormat="1" ht="75" x14ac:dyDescent="0.25">
      <c r="A24" s="303">
        <v>11</v>
      </c>
      <c r="B24" s="212" t="s">
        <v>276</v>
      </c>
      <c r="C24" s="116" t="s">
        <v>46</v>
      </c>
      <c r="D24" s="116" t="s">
        <v>29</v>
      </c>
      <c r="E24" s="116" t="s">
        <v>19</v>
      </c>
      <c r="F24" s="116" t="s">
        <v>87</v>
      </c>
      <c r="G24" s="116" t="s">
        <v>9</v>
      </c>
      <c r="H24" s="116" t="s">
        <v>10</v>
      </c>
      <c r="I24" s="116" t="s">
        <v>11</v>
      </c>
      <c r="J24" s="201" t="s">
        <v>86</v>
      </c>
      <c r="K24" s="204">
        <v>487461.69</v>
      </c>
      <c r="L24" s="160">
        <v>1461862.65</v>
      </c>
      <c r="M24" s="160">
        <v>0</v>
      </c>
      <c r="N24" s="160">
        <v>0</v>
      </c>
      <c r="O24" s="221"/>
      <c r="P24" s="337"/>
      <c r="Q24" s="337"/>
      <c r="R24" s="337"/>
    </row>
    <row r="25" spans="1:18" s="174" customFormat="1" ht="73.5" customHeight="1" x14ac:dyDescent="0.25">
      <c r="A25" s="303">
        <v>12</v>
      </c>
      <c r="B25" s="212" t="s">
        <v>276</v>
      </c>
      <c r="C25" s="116" t="s">
        <v>46</v>
      </c>
      <c r="D25" s="116" t="s">
        <v>29</v>
      </c>
      <c r="E25" s="116" t="s">
        <v>19</v>
      </c>
      <c r="F25" s="116" t="s">
        <v>89</v>
      </c>
      <c r="G25" s="116" t="s">
        <v>9</v>
      </c>
      <c r="H25" s="116" t="s">
        <v>10</v>
      </c>
      <c r="I25" s="116" t="s">
        <v>11</v>
      </c>
      <c r="J25" s="201" t="s">
        <v>88</v>
      </c>
      <c r="K25" s="206"/>
      <c r="L25" s="160">
        <v>-140367.35999999999</v>
      </c>
      <c r="M25" s="160">
        <v>0</v>
      </c>
      <c r="N25" s="160">
        <v>0</v>
      </c>
      <c r="O25" s="221"/>
      <c r="P25" s="337"/>
      <c r="Q25" s="337"/>
      <c r="R25" s="337"/>
    </row>
    <row r="26" spans="1:18" s="323" customFormat="1" ht="18.75" hidden="1" customHeight="1" x14ac:dyDescent="0.25">
      <c r="A26" s="303">
        <v>13</v>
      </c>
      <c r="B26" s="332" t="s">
        <v>276</v>
      </c>
      <c r="C26" s="333" t="s">
        <v>46</v>
      </c>
      <c r="D26" s="333" t="s">
        <v>13</v>
      </c>
      <c r="E26" s="333" t="s">
        <v>47</v>
      </c>
      <c r="F26" s="333" t="s">
        <v>32</v>
      </c>
      <c r="G26" s="333" t="s">
        <v>47</v>
      </c>
      <c r="H26" s="333" t="s">
        <v>10</v>
      </c>
      <c r="I26" s="333" t="s">
        <v>32</v>
      </c>
      <c r="J26" s="334" t="s">
        <v>300</v>
      </c>
      <c r="K26" s="346">
        <v>0</v>
      </c>
      <c r="L26" s="347">
        <v>0</v>
      </c>
      <c r="M26" s="348">
        <v>0</v>
      </c>
      <c r="N26" s="349">
        <v>0</v>
      </c>
      <c r="O26" s="331"/>
    </row>
    <row r="27" spans="1:18" s="323" customFormat="1" ht="18.75" hidden="1" customHeight="1" x14ac:dyDescent="0.25">
      <c r="A27" s="303">
        <v>14</v>
      </c>
      <c r="B27" s="332" t="s">
        <v>276</v>
      </c>
      <c r="C27" s="333" t="s">
        <v>46</v>
      </c>
      <c r="D27" s="333" t="s">
        <v>13</v>
      </c>
      <c r="E27" s="333" t="s">
        <v>29</v>
      </c>
      <c r="F27" s="333" t="s">
        <v>32</v>
      </c>
      <c r="G27" s="333" t="s">
        <v>9</v>
      </c>
      <c r="H27" s="333" t="s">
        <v>10</v>
      </c>
      <c r="I27" s="333" t="s">
        <v>11</v>
      </c>
      <c r="J27" s="341" t="s">
        <v>52</v>
      </c>
      <c r="K27" s="346">
        <v>0</v>
      </c>
      <c r="L27" s="347">
        <v>0</v>
      </c>
      <c r="M27" s="348">
        <v>0</v>
      </c>
      <c r="N27" s="349">
        <v>0</v>
      </c>
      <c r="O27" s="331"/>
    </row>
    <row r="28" spans="1:18" s="323" customFormat="1" ht="18.75" hidden="1" customHeight="1" x14ac:dyDescent="0.25">
      <c r="A28" s="303">
        <v>15</v>
      </c>
      <c r="B28" s="212" t="s">
        <v>276</v>
      </c>
      <c r="C28" s="116" t="s">
        <v>46</v>
      </c>
      <c r="D28" s="116" t="s">
        <v>13</v>
      </c>
      <c r="E28" s="116" t="s">
        <v>29</v>
      </c>
      <c r="F28" s="116" t="s">
        <v>30</v>
      </c>
      <c r="G28" s="116" t="s">
        <v>9</v>
      </c>
      <c r="H28" s="116" t="s">
        <v>10</v>
      </c>
      <c r="I28" s="116" t="s">
        <v>11</v>
      </c>
      <c r="J28" s="201" t="s">
        <v>52</v>
      </c>
      <c r="K28" s="208"/>
      <c r="L28" s="350"/>
      <c r="M28" s="350"/>
      <c r="N28" s="351"/>
      <c r="O28" s="331"/>
    </row>
    <row r="29" spans="1:18" s="338" customFormat="1" ht="37.5" hidden="1" customHeight="1" x14ac:dyDescent="0.25">
      <c r="A29" s="303">
        <v>16</v>
      </c>
      <c r="B29" s="212" t="s">
        <v>276</v>
      </c>
      <c r="C29" s="116" t="s">
        <v>46</v>
      </c>
      <c r="D29" s="116" t="s">
        <v>13</v>
      </c>
      <c r="E29" s="116" t="s">
        <v>29</v>
      </c>
      <c r="F29" s="116" t="s">
        <v>8</v>
      </c>
      <c r="G29" s="116" t="s">
        <v>9</v>
      </c>
      <c r="H29" s="116" t="s">
        <v>10</v>
      </c>
      <c r="I29" s="116" t="s">
        <v>11</v>
      </c>
      <c r="J29" s="201" t="s">
        <v>53</v>
      </c>
      <c r="K29" s="208"/>
      <c r="L29" s="352"/>
      <c r="M29" s="352"/>
      <c r="N29" s="353"/>
      <c r="O29" s="223"/>
      <c r="P29" s="224"/>
      <c r="Q29" s="224"/>
      <c r="R29" s="224"/>
    </row>
    <row r="30" spans="1:18" s="323" customFormat="1" ht="18.75" x14ac:dyDescent="0.25">
      <c r="A30" s="303">
        <v>17</v>
      </c>
      <c r="B30" s="332" t="s">
        <v>32</v>
      </c>
      <c r="C30" s="333" t="s">
        <v>5</v>
      </c>
      <c r="D30" s="333" t="s">
        <v>20</v>
      </c>
      <c r="E30" s="333" t="s">
        <v>47</v>
      </c>
      <c r="F30" s="333" t="s">
        <v>32</v>
      </c>
      <c r="G30" s="333" t="s">
        <v>47</v>
      </c>
      <c r="H30" s="333" t="s">
        <v>10</v>
      </c>
      <c r="I30" s="333" t="s">
        <v>32</v>
      </c>
      <c r="J30" s="334" t="s">
        <v>299</v>
      </c>
      <c r="K30" s="354">
        <v>9397000</v>
      </c>
      <c r="L30" s="355">
        <v>7592000</v>
      </c>
      <c r="M30" s="356">
        <v>7903000</v>
      </c>
      <c r="N30" s="357">
        <v>8215000</v>
      </c>
      <c r="O30" s="331"/>
    </row>
    <row r="31" spans="1:18" s="338" customFormat="1" ht="18.75" x14ac:dyDescent="0.25">
      <c r="A31" s="303">
        <v>18</v>
      </c>
      <c r="B31" s="332" t="s">
        <v>32</v>
      </c>
      <c r="C31" s="333" t="s">
        <v>5</v>
      </c>
      <c r="D31" s="333" t="s">
        <v>20</v>
      </c>
      <c r="E31" s="333" t="s">
        <v>9</v>
      </c>
      <c r="F31" s="333" t="s">
        <v>32</v>
      </c>
      <c r="G31" s="333" t="s">
        <v>47</v>
      </c>
      <c r="H31" s="333" t="s">
        <v>10</v>
      </c>
      <c r="I31" s="333" t="s">
        <v>11</v>
      </c>
      <c r="J31" s="358" t="s">
        <v>298</v>
      </c>
      <c r="K31" s="354">
        <v>262000</v>
      </c>
      <c r="L31" s="355">
        <v>934000</v>
      </c>
      <c r="M31" s="356">
        <v>1245000</v>
      </c>
      <c r="N31" s="357">
        <v>1557000</v>
      </c>
      <c r="O31" s="223"/>
      <c r="P31" s="224"/>
      <c r="Q31" s="224"/>
      <c r="R31" s="224"/>
    </row>
    <row r="32" spans="1:18" s="174" customFormat="1" ht="56.25" x14ac:dyDescent="0.3">
      <c r="A32" s="303">
        <v>19</v>
      </c>
      <c r="B32" s="212" t="s">
        <v>32</v>
      </c>
      <c r="C32" s="116" t="s">
        <v>5</v>
      </c>
      <c r="D32" s="116" t="s">
        <v>20</v>
      </c>
      <c r="E32" s="116" t="s">
        <v>9</v>
      </c>
      <c r="F32" s="116" t="s">
        <v>31</v>
      </c>
      <c r="G32" s="116" t="s">
        <v>14</v>
      </c>
      <c r="H32" s="116" t="s">
        <v>10</v>
      </c>
      <c r="I32" s="116" t="s">
        <v>11</v>
      </c>
      <c r="J32" s="202" t="s">
        <v>92</v>
      </c>
      <c r="K32" s="205">
        <v>262000</v>
      </c>
      <c r="L32" s="115">
        <v>934000</v>
      </c>
      <c r="M32" s="115">
        <v>1245000</v>
      </c>
      <c r="N32" s="195">
        <v>1557000</v>
      </c>
      <c r="O32" s="223"/>
      <c r="P32" s="224"/>
      <c r="Q32" s="224"/>
      <c r="R32" s="224"/>
    </row>
    <row r="33" spans="1:18" s="338" customFormat="1" ht="18.75" x14ac:dyDescent="0.25">
      <c r="A33" s="303">
        <v>20</v>
      </c>
      <c r="B33" s="332" t="s">
        <v>32</v>
      </c>
      <c r="C33" s="333" t="s">
        <v>5</v>
      </c>
      <c r="D33" s="333" t="s">
        <v>20</v>
      </c>
      <c r="E33" s="333" t="s">
        <v>20</v>
      </c>
      <c r="F33" s="333" t="s">
        <v>32</v>
      </c>
      <c r="G33" s="333" t="s">
        <v>47</v>
      </c>
      <c r="H33" s="333" t="s">
        <v>10</v>
      </c>
      <c r="I33" s="333" t="s">
        <v>11</v>
      </c>
      <c r="J33" s="334" t="s">
        <v>297</v>
      </c>
      <c r="K33" s="354">
        <v>9135000</v>
      </c>
      <c r="L33" s="355">
        <v>6658000</v>
      </c>
      <c r="M33" s="356">
        <v>6658000</v>
      </c>
      <c r="N33" s="357">
        <v>6658000</v>
      </c>
      <c r="O33" s="223"/>
      <c r="P33" s="224"/>
      <c r="Q33" s="224"/>
      <c r="R33" s="224"/>
    </row>
    <row r="34" spans="1:18" s="174" customFormat="1" ht="18.75" x14ac:dyDescent="0.3">
      <c r="A34" s="303">
        <v>21</v>
      </c>
      <c r="B34" s="212" t="s">
        <v>32</v>
      </c>
      <c r="C34" s="116" t="s">
        <v>5</v>
      </c>
      <c r="D34" s="116" t="s">
        <v>20</v>
      </c>
      <c r="E34" s="116" t="s">
        <v>20</v>
      </c>
      <c r="F34" s="116" t="s">
        <v>31</v>
      </c>
      <c r="G34" s="116" t="s">
        <v>47</v>
      </c>
      <c r="H34" s="116" t="s">
        <v>10</v>
      </c>
      <c r="I34" s="116" t="s">
        <v>11</v>
      </c>
      <c r="J34" s="202" t="s">
        <v>296</v>
      </c>
      <c r="K34" s="359">
        <v>5755050</v>
      </c>
      <c r="L34" s="360">
        <v>780000</v>
      </c>
      <c r="M34" s="360">
        <v>780000</v>
      </c>
      <c r="N34" s="361">
        <v>780000</v>
      </c>
      <c r="O34" s="223"/>
      <c r="P34" s="224"/>
      <c r="Q34" s="224"/>
      <c r="R34" s="224"/>
    </row>
    <row r="35" spans="1:18" s="362" customFormat="1" ht="37.5" x14ac:dyDescent="0.3">
      <c r="A35" s="303">
        <v>22</v>
      </c>
      <c r="B35" s="212" t="s">
        <v>32</v>
      </c>
      <c r="C35" s="116" t="s">
        <v>5</v>
      </c>
      <c r="D35" s="116" t="s">
        <v>20</v>
      </c>
      <c r="E35" s="116" t="s">
        <v>20</v>
      </c>
      <c r="F35" s="116" t="s">
        <v>90</v>
      </c>
      <c r="G35" s="116" t="s">
        <v>14</v>
      </c>
      <c r="H35" s="116" t="s">
        <v>10</v>
      </c>
      <c r="I35" s="116" t="s">
        <v>11</v>
      </c>
      <c r="J35" s="202" t="s">
        <v>93</v>
      </c>
      <c r="K35" s="205">
        <v>5755050</v>
      </c>
      <c r="L35" s="195">
        <v>780000</v>
      </c>
      <c r="M35" s="195">
        <v>780000</v>
      </c>
      <c r="N35" s="195">
        <v>780000</v>
      </c>
      <c r="O35" s="223"/>
      <c r="P35" s="224"/>
      <c r="Q35" s="224"/>
      <c r="R35" s="224"/>
    </row>
    <row r="36" spans="1:18" s="174" customFormat="1" ht="18.75" x14ac:dyDescent="0.3">
      <c r="A36" s="303">
        <v>23</v>
      </c>
      <c r="B36" s="212" t="s">
        <v>32</v>
      </c>
      <c r="C36" s="116" t="s">
        <v>5</v>
      </c>
      <c r="D36" s="116" t="s">
        <v>20</v>
      </c>
      <c r="E36" s="116" t="s">
        <v>20</v>
      </c>
      <c r="F36" s="116" t="s">
        <v>22</v>
      </c>
      <c r="G36" s="116" t="s">
        <v>47</v>
      </c>
      <c r="H36" s="116" t="s">
        <v>10</v>
      </c>
      <c r="I36" s="116" t="s">
        <v>11</v>
      </c>
      <c r="J36" s="202" t="s">
        <v>102</v>
      </c>
      <c r="K36" s="359">
        <v>3379950</v>
      </c>
      <c r="L36" s="360">
        <v>5878000</v>
      </c>
      <c r="M36" s="360">
        <v>5878000</v>
      </c>
      <c r="N36" s="361">
        <v>5878000</v>
      </c>
      <c r="O36" s="223"/>
      <c r="P36" s="224"/>
      <c r="Q36" s="224"/>
      <c r="R36" s="224"/>
    </row>
    <row r="37" spans="1:18" s="362" customFormat="1" ht="37.5" x14ac:dyDescent="0.3">
      <c r="A37" s="303">
        <v>24</v>
      </c>
      <c r="B37" s="212" t="s">
        <v>32</v>
      </c>
      <c r="C37" s="116" t="s">
        <v>5</v>
      </c>
      <c r="D37" s="116" t="s">
        <v>20</v>
      </c>
      <c r="E37" s="116" t="s">
        <v>20</v>
      </c>
      <c r="F37" s="116" t="s">
        <v>91</v>
      </c>
      <c r="G37" s="116" t="s">
        <v>14</v>
      </c>
      <c r="H37" s="116" t="s">
        <v>10</v>
      </c>
      <c r="I37" s="116" t="s">
        <v>11</v>
      </c>
      <c r="J37" s="202" t="s">
        <v>94</v>
      </c>
      <c r="K37" s="359">
        <v>3379950</v>
      </c>
      <c r="L37" s="363">
        <v>5878000</v>
      </c>
      <c r="M37" s="363">
        <v>5878000</v>
      </c>
      <c r="N37" s="363">
        <v>5878000</v>
      </c>
      <c r="O37" s="223"/>
      <c r="P37" s="224"/>
      <c r="Q37" s="224"/>
      <c r="R37" s="224"/>
    </row>
    <row r="38" spans="1:18" s="323" customFormat="1" ht="18.75" x14ac:dyDescent="0.25">
      <c r="A38" s="303">
        <v>25</v>
      </c>
      <c r="B38" s="332" t="s">
        <v>276</v>
      </c>
      <c r="C38" s="333" t="s">
        <v>46</v>
      </c>
      <c r="D38" s="333" t="s">
        <v>6</v>
      </c>
      <c r="E38" s="333" t="s">
        <v>47</v>
      </c>
      <c r="F38" s="333" t="s">
        <v>32</v>
      </c>
      <c r="G38" s="333" t="s">
        <v>47</v>
      </c>
      <c r="H38" s="333" t="s">
        <v>10</v>
      </c>
      <c r="I38" s="333" t="s">
        <v>32</v>
      </c>
      <c r="J38" s="334" t="s">
        <v>295</v>
      </c>
      <c r="K38" s="354">
        <v>50000</v>
      </c>
      <c r="L38" s="355">
        <v>50000</v>
      </c>
      <c r="M38" s="356">
        <v>50000</v>
      </c>
      <c r="N38" s="357">
        <v>50000</v>
      </c>
      <c r="O38" s="331"/>
    </row>
    <row r="39" spans="1:18" s="338" customFormat="1" ht="56.25" x14ac:dyDescent="0.3">
      <c r="A39" s="303">
        <v>26</v>
      </c>
      <c r="B39" s="212" t="s">
        <v>276</v>
      </c>
      <c r="C39" s="116" t="s">
        <v>46</v>
      </c>
      <c r="D39" s="116" t="s">
        <v>6</v>
      </c>
      <c r="E39" s="116" t="s">
        <v>7</v>
      </c>
      <c r="F39" s="116" t="s">
        <v>32</v>
      </c>
      <c r="G39" s="116" t="s">
        <v>9</v>
      </c>
      <c r="H39" s="116" t="s">
        <v>10</v>
      </c>
      <c r="I39" s="116" t="s">
        <v>11</v>
      </c>
      <c r="J39" s="202" t="s">
        <v>54</v>
      </c>
      <c r="K39" s="359">
        <v>50000</v>
      </c>
      <c r="L39" s="360">
        <v>50000</v>
      </c>
      <c r="M39" s="364">
        <v>50000</v>
      </c>
      <c r="N39" s="365">
        <v>50000</v>
      </c>
      <c r="O39" s="223"/>
      <c r="P39" s="224"/>
      <c r="Q39" s="224"/>
      <c r="R39" s="224"/>
    </row>
    <row r="40" spans="1:18" s="174" customFormat="1" ht="75" x14ac:dyDescent="0.3">
      <c r="A40" s="303">
        <v>27</v>
      </c>
      <c r="B40" s="212" t="s">
        <v>276</v>
      </c>
      <c r="C40" s="116" t="s">
        <v>46</v>
      </c>
      <c r="D40" s="116" t="s">
        <v>6</v>
      </c>
      <c r="E40" s="116" t="s">
        <v>7</v>
      </c>
      <c r="F40" s="116" t="s">
        <v>8</v>
      </c>
      <c r="G40" s="116" t="s">
        <v>9</v>
      </c>
      <c r="H40" s="116" t="s">
        <v>10</v>
      </c>
      <c r="I40" s="116" t="s">
        <v>11</v>
      </c>
      <c r="J40" s="202" t="s">
        <v>294</v>
      </c>
      <c r="K40" s="205">
        <v>50000</v>
      </c>
      <c r="L40" s="115">
        <v>50000</v>
      </c>
      <c r="M40" s="115">
        <v>50000</v>
      </c>
      <c r="N40" s="196">
        <v>50000</v>
      </c>
      <c r="O40" s="223"/>
      <c r="P40" s="224"/>
      <c r="Q40" s="224"/>
      <c r="R40" s="224"/>
    </row>
    <row r="41" spans="1:18" s="323" customFormat="1" ht="55.5" customHeight="1" x14ac:dyDescent="0.25">
      <c r="A41" s="303">
        <v>28</v>
      </c>
      <c r="B41" s="332" t="s">
        <v>276</v>
      </c>
      <c r="C41" s="333" t="s">
        <v>46</v>
      </c>
      <c r="D41" s="333" t="s">
        <v>12</v>
      </c>
      <c r="E41" s="333" t="s">
        <v>47</v>
      </c>
      <c r="F41" s="333" t="s">
        <v>32</v>
      </c>
      <c r="G41" s="333" t="s">
        <v>47</v>
      </c>
      <c r="H41" s="333" t="s">
        <v>10</v>
      </c>
      <c r="I41" s="333" t="s">
        <v>32</v>
      </c>
      <c r="J41" s="334" t="s">
        <v>103</v>
      </c>
      <c r="K41" s="354">
        <v>626900</v>
      </c>
      <c r="L41" s="355">
        <v>13000</v>
      </c>
      <c r="M41" s="356">
        <v>15000</v>
      </c>
      <c r="N41" s="357">
        <v>17000</v>
      </c>
      <c r="O41" s="331"/>
    </row>
    <row r="42" spans="1:18" s="338" customFormat="1" ht="93.75" hidden="1" customHeight="1" x14ac:dyDescent="0.3">
      <c r="A42" s="303">
        <v>29</v>
      </c>
      <c r="B42" s="212" t="s">
        <v>276</v>
      </c>
      <c r="C42" s="116" t="s">
        <v>46</v>
      </c>
      <c r="D42" s="116" t="s">
        <v>12</v>
      </c>
      <c r="E42" s="116" t="s">
        <v>13</v>
      </c>
      <c r="F42" s="116" t="s">
        <v>32</v>
      </c>
      <c r="G42" s="116" t="s">
        <v>47</v>
      </c>
      <c r="H42" s="116" t="s">
        <v>10</v>
      </c>
      <c r="I42" s="116" t="s">
        <v>15</v>
      </c>
      <c r="J42" s="202" t="s">
        <v>293</v>
      </c>
      <c r="K42" s="359">
        <v>554900</v>
      </c>
      <c r="L42" s="360">
        <v>0</v>
      </c>
      <c r="M42" s="364">
        <v>0</v>
      </c>
      <c r="N42" s="365">
        <v>0</v>
      </c>
      <c r="O42" s="223"/>
      <c r="P42" s="224"/>
      <c r="Q42" s="224"/>
      <c r="R42" s="224"/>
    </row>
    <row r="43" spans="1:18" s="174" customFormat="1" ht="93.75" hidden="1" customHeight="1" x14ac:dyDescent="0.3">
      <c r="A43" s="303">
        <v>30</v>
      </c>
      <c r="B43" s="212" t="s">
        <v>276</v>
      </c>
      <c r="C43" s="116" t="s">
        <v>46</v>
      </c>
      <c r="D43" s="116" t="s">
        <v>12</v>
      </c>
      <c r="E43" s="116" t="s">
        <v>13</v>
      </c>
      <c r="F43" s="116" t="s">
        <v>31</v>
      </c>
      <c r="G43" s="116" t="s">
        <v>47</v>
      </c>
      <c r="H43" s="116" t="s">
        <v>10</v>
      </c>
      <c r="I43" s="116" t="s">
        <v>15</v>
      </c>
      <c r="J43" s="202" t="s">
        <v>292</v>
      </c>
      <c r="K43" s="205">
        <v>554900</v>
      </c>
      <c r="L43" s="115">
        <v>0</v>
      </c>
      <c r="M43" s="115">
        <v>0</v>
      </c>
      <c r="N43" s="195">
        <v>0</v>
      </c>
      <c r="O43" s="223"/>
      <c r="P43" s="224"/>
      <c r="Q43" s="224"/>
      <c r="R43" s="224"/>
    </row>
    <row r="44" spans="1:18" s="362" customFormat="1" ht="74.25" hidden="1" customHeight="1" x14ac:dyDescent="0.3">
      <c r="A44" s="303">
        <v>31</v>
      </c>
      <c r="B44" s="212" t="s">
        <v>276</v>
      </c>
      <c r="C44" s="116" t="s">
        <v>46</v>
      </c>
      <c r="D44" s="116" t="s">
        <v>12</v>
      </c>
      <c r="E44" s="116" t="s">
        <v>13</v>
      </c>
      <c r="F44" s="116" t="s">
        <v>16</v>
      </c>
      <c r="G44" s="116" t="s">
        <v>14</v>
      </c>
      <c r="H44" s="116" t="s">
        <v>10</v>
      </c>
      <c r="I44" s="116" t="s">
        <v>15</v>
      </c>
      <c r="J44" s="202" t="s">
        <v>291</v>
      </c>
      <c r="K44" s="205">
        <v>554900</v>
      </c>
      <c r="L44" s="115">
        <v>0</v>
      </c>
      <c r="M44" s="115">
        <v>0</v>
      </c>
      <c r="N44" s="195">
        <v>0</v>
      </c>
      <c r="O44" s="223"/>
      <c r="P44" s="224"/>
      <c r="Q44" s="224"/>
      <c r="R44" s="224"/>
    </row>
    <row r="45" spans="1:18" ht="56.25" x14ac:dyDescent="0.25">
      <c r="A45" s="303">
        <v>32</v>
      </c>
      <c r="B45" s="212" t="s">
        <v>32</v>
      </c>
      <c r="C45" s="116" t="s">
        <v>46</v>
      </c>
      <c r="D45" s="116" t="s">
        <v>12</v>
      </c>
      <c r="E45" s="116" t="s">
        <v>13</v>
      </c>
      <c r="F45" s="116" t="s">
        <v>344</v>
      </c>
      <c r="G45" s="116" t="s">
        <v>47</v>
      </c>
      <c r="H45" s="116" t="s">
        <v>10</v>
      </c>
      <c r="I45" s="116" t="s">
        <v>15</v>
      </c>
      <c r="J45" s="366" t="s">
        <v>345</v>
      </c>
      <c r="K45" s="205">
        <v>4500</v>
      </c>
      <c r="L45" s="158">
        <v>13000</v>
      </c>
      <c r="M45" s="367">
        <v>15000</v>
      </c>
      <c r="N45" s="368">
        <v>17000</v>
      </c>
    </row>
    <row r="46" spans="1:18" s="338" customFormat="1" ht="56.25" x14ac:dyDescent="0.25">
      <c r="A46" s="303">
        <v>33</v>
      </c>
      <c r="B46" s="212" t="s">
        <v>32</v>
      </c>
      <c r="C46" s="116" t="s">
        <v>46</v>
      </c>
      <c r="D46" s="116" t="s">
        <v>12</v>
      </c>
      <c r="E46" s="116" t="s">
        <v>13</v>
      </c>
      <c r="F46" s="116" t="s">
        <v>346</v>
      </c>
      <c r="G46" s="116" t="s">
        <v>47</v>
      </c>
      <c r="H46" s="116" t="s">
        <v>10</v>
      </c>
      <c r="I46" s="116" t="s">
        <v>15</v>
      </c>
      <c r="J46" s="203" t="s">
        <v>347</v>
      </c>
      <c r="K46" s="205">
        <v>4500</v>
      </c>
      <c r="L46" s="158">
        <v>13000</v>
      </c>
      <c r="M46" s="367">
        <v>15000</v>
      </c>
      <c r="N46" s="368">
        <v>17000</v>
      </c>
      <c r="O46" s="223"/>
      <c r="P46" s="224"/>
      <c r="Q46" s="224"/>
      <c r="R46" s="224"/>
    </row>
    <row r="47" spans="1:18" s="174" customFormat="1" ht="93" customHeight="1" x14ac:dyDescent="0.3">
      <c r="A47" s="303">
        <v>34</v>
      </c>
      <c r="B47" s="212" t="s">
        <v>32</v>
      </c>
      <c r="C47" s="116" t="s">
        <v>46</v>
      </c>
      <c r="D47" s="116" t="s">
        <v>12</v>
      </c>
      <c r="E47" s="116" t="s">
        <v>13</v>
      </c>
      <c r="F47" s="116" t="s">
        <v>197</v>
      </c>
      <c r="G47" s="116" t="s">
        <v>47</v>
      </c>
      <c r="H47" s="116" t="s">
        <v>10</v>
      </c>
      <c r="I47" s="116" t="s">
        <v>15</v>
      </c>
      <c r="J47" s="202" t="s">
        <v>196</v>
      </c>
      <c r="K47" s="205">
        <v>4500</v>
      </c>
      <c r="L47" s="157">
        <v>13000</v>
      </c>
      <c r="M47" s="157">
        <v>15000</v>
      </c>
      <c r="N47" s="197">
        <v>17000</v>
      </c>
      <c r="O47" s="223"/>
      <c r="P47" s="224"/>
      <c r="Q47" s="224"/>
      <c r="R47" s="224"/>
    </row>
    <row r="48" spans="1:18" s="338" customFormat="1" ht="94.5" hidden="1" customHeight="1" thickBot="1" x14ac:dyDescent="0.35">
      <c r="A48" s="303">
        <v>35</v>
      </c>
      <c r="B48" s="212" t="s">
        <v>276</v>
      </c>
      <c r="C48" s="116" t="s">
        <v>46</v>
      </c>
      <c r="D48" s="116" t="s">
        <v>12</v>
      </c>
      <c r="E48" s="116" t="s">
        <v>17</v>
      </c>
      <c r="F48" s="116" t="s">
        <v>32</v>
      </c>
      <c r="G48" s="116" t="s">
        <v>47</v>
      </c>
      <c r="H48" s="116" t="s">
        <v>10</v>
      </c>
      <c r="I48" s="116" t="s">
        <v>15</v>
      </c>
      <c r="J48" s="202" t="s">
        <v>290</v>
      </c>
      <c r="K48" s="205">
        <v>72000</v>
      </c>
      <c r="L48" s="158">
        <v>0</v>
      </c>
      <c r="M48" s="367">
        <v>0</v>
      </c>
      <c r="N48" s="368">
        <v>0</v>
      </c>
      <c r="O48" s="223"/>
      <c r="P48" s="224"/>
      <c r="Q48" s="224"/>
      <c r="R48" s="224"/>
    </row>
    <row r="49" spans="1:18" s="174" customFormat="1" ht="94.5" hidden="1" customHeight="1" thickBot="1" x14ac:dyDescent="0.35">
      <c r="A49" s="303">
        <v>36</v>
      </c>
      <c r="B49" s="212" t="s">
        <v>276</v>
      </c>
      <c r="C49" s="116" t="s">
        <v>46</v>
      </c>
      <c r="D49" s="116" t="s">
        <v>12</v>
      </c>
      <c r="E49" s="116" t="s">
        <v>17</v>
      </c>
      <c r="F49" s="116" t="s">
        <v>22</v>
      </c>
      <c r="G49" s="116" t="s">
        <v>47</v>
      </c>
      <c r="H49" s="116" t="s">
        <v>10</v>
      </c>
      <c r="I49" s="116" t="s">
        <v>15</v>
      </c>
      <c r="J49" s="202" t="s">
        <v>289</v>
      </c>
      <c r="K49" s="205">
        <v>72000</v>
      </c>
      <c r="L49" s="115">
        <v>0</v>
      </c>
      <c r="M49" s="115">
        <v>0</v>
      </c>
      <c r="N49" s="195">
        <v>0</v>
      </c>
      <c r="O49" s="223"/>
      <c r="P49" s="224"/>
      <c r="Q49" s="224"/>
      <c r="R49" s="224"/>
    </row>
    <row r="50" spans="1:18" s="362" customFormat="1" ht="81" hidden="1" customHeight="1" thickBot="1" x14ac:dyDescent="0.35">
      <c r="A50" s="303">
        <v>37</v>
      </c>
      <c r="B50" s="212" t="s">
        <v>276</v>
      </c>
      <c r="C50" s="116" t="s">
        <v>46</v>
      </c>
      <c r="D50" s="116" t="s">
        <v>12</v>
      </c>
      <c r="E50" s="116" t="s">
        <v>17</v>
      </c>
      <c r="F50" s="116" t="s">
        <v>18</v>
      </c>
      <c r="G50" s="116" t="s">
        <v>14</v>
      </c>
      <c r="H50" s="116" t="s">
        <v>10</v>
      </c>
      <c r="I50" s="116" t="s">
        <v>15</v>
      </c>
      <c r="J50" s="202" t="s">
        <v>288</v>
      </c>
      <c r="K50" s="205">
        <v>72000</v>
      </c>
      <c r="L50" s="115">
        <v>0</v>
      </c>
      <c r="M50" s="115">
        <v>0</v>
      </c>
      <c r="N50" s="195">
        <v>0</v>
      </c>
      <c r="O50" s="223"/>
      <c r="P50" s="224"/>
      <c r="Q50" s="224"/>
      <c r="R50" s="224"/>
    </row>
    <row r="51" spans="1:18" s="323" customFormat="1" ht="0.75" hidden="1" customHeight="1" thickBot="1" x14ac:dyDescent="0.3">
      <c r="A51" s="303">
        <v>38</v>
      </c>
      <c r="B51" s="332" t="s">
        <v>32</v>
      </c>
      <c r="C51" s="333" t="s">
        <v>5</v>
      </c>
      <c r="D51" s="333" t="s">
        <v>117</v>
      </c>
      <c r="E51" s="333" t="s">
        <v>47</v>
      </c>
      <c r="F51" s="333" t="s">
        <v>32</v>
      </c>
      <c r="G51" s="333" t="s">
        <v>47</v>
      </c>
      <c r="H51" s="333" t="s">
        <v>10</v>
      </c>
      <c r="I51" s="333" t="s">
        <v>32</v>
      </c>
      <c r="J51" s="358" t="s">
        <v>287</v>
      </c>
      <c r="K51" s="346">
        <v>0</v>
      </c>
      <c r="L51" s="347">
        <v>0</v>
      </c>
      <c r="M51" s="369">
        <v>0</v>
      </c>
      <c r="N51" s="370">
        <v>0</v>
      </c>
      <c r="O51" s="331"/>
    </row>
    <row r="52" spans="1:18" s="338" customFormat="1" ht="6.75" hidden="1" customHeight="1" thickBot="1" x14ac:dyDescent="0.35">
      <c r="A52" s="303">
        <v>39</v>
      </c>
      <c r="B52" s="212" t="s">
        <v>32</v>
      </c>
      <c r="C52" s="116" t="s">
        <v>5</v>
      </c>
      <c r="D52" s="116" t="s">
        <v>117</v>
      </c>
      <c r="E52" s="116" t="s">
        <v>9</v>
      </c>
      <c r="F52" s="116" t="s">
        <v>32</v>
      </c>
      <c r="G52" s="116" t="s">
        <v>47</v>
      </c>
      <c r="H52" s="116" t="s">
        <v>10</v>
      </c>
      <c r="I52" s="116" t="s">
        <v>201</v>
      </c>
      <c r="J52" s="202" t="s">
        <v>286</v>
      </c>
      <c r="K52" s="208">
        <v>0</v>
      </c>
      <c r="L52" s="158">
        <v>0</v>
      </c>
      <c r="M52" s="163">
        <v>0</v>
      </c>
      <c r="N52" s="199">
        <v>0</v>
      </c>
      <c r="O52" s="223"/>
      <c r="P52" s="224"/>
      <c r="Q52" s="224"/>
      <c r="R52" s="224"/>
    </row>
    <row r="53" spans="1:18" s="174" customFormat="1" ht="19.5" hidden="1" customHeight="1" thickBot="1" x14ac:dyDescent="0.35">
      <c r="A53" s="303">
        <v>40</v>
      </c>
      <c r="B53" s="212" t="s">
        <v>32</v>
      </c>
      <c r="C53" s="116" t="s">
        <v>5</v>
      </c>
      <c r="D53" s="116" t="s">
        <v>117</v>
      </c>
      <c r="E53" s="116" t="s">
        <v>9</v>
      </c>
      <c r="F53" s="116" t="s">
        <v>282</v>
      </c>
      <c r="G53" s="116" t="s">
        <v>47</v>
      </c>
      <c r="H53" s="116" t="s">
        <v>10</v>
      </c>
      <c r="I53" s="116" t="s">
        <v>201</v>
      </c>
      <c r="J53" s="202" t="s">
        <v>285</v>
      </c>
      <c r="K53" s="206">
        <v>0</v>
      </c>
      <c r="L53" s="157">
        <v>0</v>
      </c>
      <c r="M53" s="161">
        <v>0</v>
      </c>
      <c r="N53" s="197">
        <v>0</v>
      </c>
      <c r="O53" s="223"/>
      <c r="P53" s="224"/>
      <c r="Q53" s="224"/>
      <c r="R53" s="224"/>
    </row>
    <row r="54" spans="1:18" s="174" customFormat="1" ht="38.25" hidden="1" customHeight="1" thickBot="1" x14ac:dyDescent="0.35">
      <c r="A54" s="303">
        <v>41</v>
      </c>
      <c r="B54" s="212" t="s">
        <v>32</v>
      </c>
      <c r="C54" s="116" t="s">
        <v>5</v>
      </c>
      <c r="D54" s="116" t="s">
        <v>117</v>
      </c>
      <c r="E54" s="116" t="s">
        <v>9</v>
      </c>
      <c r="F54" s="116" t="s">
        <v>200</v>
      </c>
      <c r="G54" s="116" t="s">
        <v>14</v>
      </c>
      <c r="H54" s="116" t="s">
        <v>10</v>
      </c>
      <c r="I54" s="116" t="s">
        <v>201</v>
      </c>
      <c r="J54" s="202" t="s">
        <v>284</v>
      </c>
      <c r="K54" s="206"/>
      <c r="L54" s="371"/>
      <c r="M54" s="372"/>
      <c r="N54" s="373"/>
      <c r="O54" s="223"/>
      <c r="P54" s="224"/>
      <c r="Q54" s="224"/>
      <c r="R54" s="224"/>
    </row>
    <row r="55" spans="1:18" s="174" customFormat="1" ht="19.5" hidden="1" customHeight="1" thickBot="1" x14ac:dyDescent="0.35">
      <c r="A55" s="303">
        <v>42</v>
      </c>
      <c r="B55" s="212" t="s">
        <v>32</v>
      </c>
      <c r="C55" s="116" t="s">
        <v>5</v>
      </c>
      <c r="D55" s="116" t="s">
        <v>117</v>
      </c>
      <c r="E55" s="116" t="s">
        <v>19</v>
      </c>
      <c r="F55" s="116" t="s">
        <v>32</v>
      </c>
      <c r="G55" s="116" t="s">
        <v>47</v>
      </c>
      <c r="H55" s="116" t="s">
        <v>10</v>
      </c>
      <c r="I55" s="116" t="s">
        <v>201</v>
      </c>
      <c r="J55" s="202" t="s">
        <v>283</v>
      </c>
      <c r="K55" s="206">
        <v>0</v>
      </c>
      <c r="L55" s="157">
        <v>0</v>
      </c>
      <c r="M55" s="161">
        <v>0</v>
      </c>
      <c r="N55" s="197">
        <v>0</v>
      </c>
      <c r="O55" s="223"/>
      <c r="P55" s="224"/>
      <c r="Q55" s="224"/>
      <c r="R55" s="224"/>
    </row>
    <row r="56" spans="1:18" s="174" customFormat="1" ht="19.5" hidden="1" customHeight="1" thickBot="1" x14ac:dyDescent="0.35">
      <c r="A56" s="303">
        <v>43</v>
      </c>
      <c r="B56" s="212" t="s">
        <v>32</v>
      </c>
      <c r="C56" s="116" t="s">
        <v>5</v>
      </c>
      <c r="D56" s="116" t="s">
        <v>117</v>
      </c>
      <c r="E56" s="116" t="s">
        <v>19</v>
      </c>
      <c r="F56" s="116" t="s">
        <v>282</v>
      </c>
      <c r="G56" s="116" t="s">
        <v>47</v>
      </c>
      <c r="H56" s="116" t="s">
        <v>10</v>
      </c>
      <c r="I56" s="116" t="s">
        <v>201</v>
      </c>
      <c r="J56" s="202" t="s">
        <v>281</v>
      </c>
      <c r="K56" s="206">
        <v>0</v>
      </c>
      <c r="L56" s="157">
        <v>0</v>
      </c>
      <c r="M56" s="161">
        <v>0</v>
      </c>
      <c r="N56" s="197">
        <v>0</v>
      </c>
      <c r="O56" s="223"/>
      <c r="P56" s="224"/>
      <c r="Q56" s="224"/>
      <c r="R56" s="224"/>
    </row>
    <row r="57" spans="1:18" s="174" customFormat="1" ht="19.5" hidden="1" customHeight="1" thickBot="1" x14ac:dyDescent="0.35">
      <c r="A57" s="303">
        <v>44</v>
      </c>
      <c r="B57" s="212" t="s">
        <v>32</v>
      </c>
      <c r="C57" s="116" t="s">
        <v>5</v>
      </c>
      <c r="D57" s="116" t="s">
        <v>117</v>
      </c>
      <c r="E57" s="116" t="s">
        <v>19</v>
      </c>
      <c r="F57" s="116" t="s">
        <v>200</v>
      </c>
      <c r="G57" s="116" t="s">
        <v>14</v>
      </c>
      <c r="H57" s="116" t="s">
        <v>10</v>
      </c>
      <c r="I57" s="116" t="s">
        <v>201</v>
      </c>
      <c r="J57" s="202" t="s">
        <v>202</v>
      </c>
      <c r="K57" s="206"/>
      <c r="L57" s="371"/>
      <c r="M57" s="372"/>
      <c r="N57" s="373"/>
      <c r="O57" s="223"/>
      <c r="P57" s="224"/>
      <c r="Q57" s="224"/>
      <c r="R57" s="224"/>
    </row>
    <row r="58" spans="1:18" s="323" customFormat="1" ht="38.25" hidden="1" customHeight="1" thickBot="1" x14ac:dyDescent="0.3">
      <c r="A58" s="303">
        <v>45</v>
      </c>
      <c r="B58" s="332" t="s">
        <v>276</v>
      </c>
      <c r="C58" s="333" t="s">
        <v>46</v>
      </c>
      <c r="D58" s="333" t="s">
        <v>204</v>
      </c>
      <c r="E58" s="333" t="s">
        <v>47</v>
      </c>
      <c r="F58" s="333" t="s">
        <v>32</v>
      </c>
      <c r="G58" s="333" t="s">
        <v>47</v>
      </c>
      <c r="H58" s="333" t="s">
        <v>10</v>
      </c>
      <c r="I58" s="333" t="s">
        <v>32</v>
      </c>
      <c r="J58" s="334" t="s">
        <v>280</v>
      </c>
      <c r="K58" s="207">
        <v>0</v>
      </c>
      <c r="L58" s="159">
        <v>0</v>
      </c>
      <c r="M58" s="162">
        <v>0</v>
      </c>
      <c r="N58" s="198">
        <v>0</v>
      </c>
      <c r="O58" s="331"/>
    </row>
    <row r="59" spans="1:18" s="338" customFormat="1" ht="75.75" hidden="1" customHeight="1" thickBot="1" x14ac:dyDescent="0.35">
      <c r="A59" s="303">
        <v>46</v>
      </c>
      <c r="B59" s="212" t="s">
        <v>276</v>
      </c>
      <c r="C59" s="116" t="s">
        <v>46</v>
      </c>
      <c r="D59" s="116" t="s">
        <v>204</v>
      </c>
      <c r="E59" s="116" t="s">
        <v>19</v>
      </c>
      <c r="F59" s="116" t="s">
        <v>32</v>
      </c>
      <c r="G59" s="116" t="s">
        <v>47</v>
      </c>
      <c r="H59" s="116" t="s">
        <v>10</v>
      </c>
      <c r="I59" s="116" t="s">
        <v>32</v>
      </c>
      <c r="J59" s="202" t="s">
        <v>279</v>
      </c>
      <c r="K59" s="208">
        <v>0</v>
      </c>
      <c r="L59" s="158">
        <v>0</v>
      </c>
      <c r="M59" s="163">
        <v>0</v>
      </c>
      <c r="N59" s="199">
        <v>0</v>
      </c>
      <c r="O59" s="223"/>
      <c r="P59" s="224"/>
      <c r="Q59" s="224"/>
      <c r="R59" s="224"/>
    </row>
    <row r="60" spans="1:18" s="338" customFormat="1" ht="94.5" hidden="1" customHeight="1" thickBot="1" x14ac:dyDescent="0.35">
      <c r="A60" s="303">
        <v>47</v>
      </c>
      <c r="B60" s="212" t="s">
        <v>276</v>
      </c>
      <c r="C60" s="116" t="s">
        <v>46</v>
      </c>
      <c r="D60" s="116" t="s">
        <v>204</v>
      </c>
      <c r="E60" s="116" t="s">
        <v>19</v>
      </c>
      <c r="F60" s="116" t="s">
        <v>24</v>
      </c>
      <c r="G60" s="116" t="s">
        <v>14</v>
      </c>
      <c r="H60" s="116" t="s">
        <v>10</v>
      </c>
      <c r="I60" s="116" t="s">
        <v>206</v>
      </c>
      <c r="J60" s="202" t="s">
        <v>278</v>
      </c>
      <c r="K60" s="206">
        <v>0</v>
      </c>
      <c r="L60" s="157">
        <v>0</v>
      </c>
      <c r="M60" s="161">
        <v>0</v>
      </c>
      <c r="N60" s="197">
        <v>0</v>
      </c>
      <c r="O60" s="223"/>
      <c r="P60" s="224"/>
      <c r="Q60" s="224"/>
      <c r="R60" s="224"/>
    </row>
    <row r="61" spans="1:18" s="174" customFormat="1" ht="112.5" hidden="1" customHeight="1" x14ac:dyDescent="0.3">
      <c r="A61" s="303">
        <v>48</v>
      </c>
      <c r="B61" s="212" t="s">
        <v>276</v>
      </c>
      <c r="C61" s="116" t="s">
        <v>46</v>
      </c>
      <c r="D61" s="116" t="s">
        <v>204</v>
      </c>
      <c r="E61" s="116" t="s">
        <v>19</v>
      </c>
      <c r="F61" s="116" t="s">
        <v>205</v>
      </c>
      <c r="G61" s="116" t="s">
        <v>14</v>
      </c>
      <c r="H61" s="116" t="s">
        <v>10</v>
      </c>
      <c r="I61" s="116" t="s">
        <v>206</v>
      </c>
      <c r="J61" s="202" t="s">
        <v>203</v>
      </c>
      <c r="K61" s="206"/>
      <c r="L61" s="371"/>
      <c r="M61" s="372"/>
      <c r="N61" s="373"/>
      <c r="O61" s="223"/>
      <c r="P61" s="224"/>
      <c r="Q61" s="224"/>
      <c r="R61" s="224"/>
    </row>
    <row r="62" spans="1:18" s="174" customFormat="1" ht="1.5" customHeight="1" thickBot="1" x14ac:dyDescent="0.3">
      <c r="A62" s="303">
        <v>49</v>
      </c>
      <c r="B62" s="374" t="s">
        <v>276</v>
      </c>
      <c r="C62" s="375" t="s">
        <v>26</v>
      </c>
      <c r="D62" s="375" t="s">
        <v>19</v>
      </c>
      <c r="E62" s="375" t="s">
        <v>9</v>
      </c>
      <c r="F62" s="375" t="s">
        <v>31</v>
      </c>
      <c r="G62" s="375" t="s">
        <v>47</v>
      </c>
      <c r="H62" s="375" t="s">
        <v>10</v>
      </c>
      <c r="I62" s="375" t="s">
        <v>28</v>
      </c>
      <c r="J62" s="376"/>
      <c r="K62" s="377"/>
      <c r="L62" s="371"/>
      <c r="M62" s="372"/>
      <c r="N62" s="373"/>
      <c r="O62" s="223"/>
      <c r="P62" s="224"/>
      <c r="Q62" s="224"/>
      <c r="R62" s="224"/>
    </row>
    <row r="63" spans="1:18" s="362" customFormat="1" ht="19.5" hidden="1" customHeight="1" thickBot="1" x14ac:dyDescent="0.3">
      <c r="A63" s="303">
        <v>50</v>
      </c>
      <c r="B63" s="378" t="s">
        <v>276</v>
      </c>
      <c r="C63" s="379" t="s">
        <v>26</v>
      </c>
      <c r="D63" s="379" t="s">
        <v>19</v>
      </c>
      <c r="E63" s="379" t="s">
        <v>9</v>
      </c>
      <c r="F63" s="379" t="s">
        <v>31</v>
      </c>
      <c r="G63" s="379" t="s">
        <v>19</v>
      </c>
      <c r="H63" s="379" t="s">
        <v>10</v>
      </c>
      <c r="I63" s="379" t="s">
        <v>28</v>
      </c>
      <c r="J63" s="380"/>
      <c r="K63" s="381"/>
      <c r="L63" s="382"/>
      <c r="M63" s="383"/>
      <c r="N63" s="384"/>
      <c r="O63" s="223"/>
      <c r="P63" s="224"/>
      <c r="Q63" s="224"/>
      <c r="R63" s="224"/>
    </row>
    <row r="64" spans="1:18" s="390" customFormat="1" ht="19.5" thickBot="1" x14ac:dyDescent="0.3">
      <c r="A64" s="303">
        <v>51</v>
      </c>
      <c r="B64" s="385" t="s">
        <v>276</v>
      </c>
      <c r="C64" s="386" t="s">
        <v>26</v>
      </c>
      <c r="D64" s="386" t="s">
        <v>47</v>
      </c>
      <c r="E64" s="386" t="s">
        <v>47</v>
      </c>
      <c r="F64" s="386" t="s">
        <v>32</v>
      </c>
      <c r="G64" s="386" t="s">
        <v>47</v>
      </c>
      <c r="H64" s="386" t="s">
        <v>10</v>
      </c>
      <c r="I64" s="386" t="s">
        <v>32</v>
      </c>
      <c r="J64" s="387" t="s">
        <v>277</v>
      </c>
      <c r="K64" s="388">
        <v>3551180.0700000003</v>
      </c>
      <c r="L64" s="389">
        <v>994853.46</v>
      </c>
      <c r="M64" s="389">
        <v>994853.46</v>
      </c>
      <c r="N64" s="388">
        <v>994853.46</v>
      </c>
      <c r="O64" s="331"/>
      <c r="P64" s="323"/>
      <c r="Q64" s="323"/>
      <c r="R64" s="323"/>
    </row>
    <row r="65" spans="1:18" s="323" customFormat="1" ht="35.25" customHeight="1" x14ac:dyDescent="0.25">
      <c r="A65" s="303">
        <v>52</v>
      </c>
      <c r="B65" s="324" t="s">
        <v>276</v>
      </c>
      <c r="C65" s="325" t="s">
        <v>26</v>
      </c>
      <c r="D65" s="325" t="s">
        <v>19</v>
      </c>
      <c r="E65" s="325" t="s">
        <v>47</v>
      </c>
      <c r="F65" s="325" t="s">
        <v>32</v>
      </c>
      <c r="G65" s="325" t="s">
        <v>47</v>
      </c>
      <c r="H65" s="325" t="s">
        <v>10</v>
      </c>
      <c r="I65" s="325" t="s">
        <v>32</v>
      </c>
      <c r="J65" s="326" t="s">
        <v>275</v>
      </c>
      <c r="K65" s="391">
        <v>741784.46</v>
      </c>
      <c r="L65" s="392">
        <v>994853.46</v>
      </c>
      <c r="M65" s="392">
        <v>994853.46</v>
      </c>
      <c r="N65" s="393">
        <v>994853.46</v>
      </c>
      <c r="O65" s="331"/>
    </row>
    <row r="66" spans="1:18" s="338" customFormat="1" ht="18.75" hidden="1" customHeight="1" x14ac:dyDescent="0.3">
      <c r="A66" s="303">
        <v>53</v>
      </c>
      <c r="B66" s="332" t="s">
        <v>32</v>
      </c>
      <c r="C66" s="333" t="s">
        <v>26</v>
      </c>
      <c r="D66" s="333" t="s">
        <v>19</v>
      </c>
      <c r="E66" s="333" t="s">
        <v>14</v>
      </c>
      <c r="F66" s="333" t="s">
        <v>32</v>
      </c>
      <c r="G66" s="333" t="s">
        <v>47</v>
      </c>
      <c r="H66" s="333" t="s">
        <v>10</v>
      </c>
      <c r="I66" s="333" t="s">
        <v>28</v>
      </c>
      <c r="J66" s="394" t="s">
        <v>274</v>
      </c>
      <c r="K66" s="342">
        <v>741784.46</v>
      </c>
      <c r="L66" s="343">
        <v>741784.46</v>
      </c>
      <c r="M66" s="344">
        <v>741784.46</v>
      </c>
      <c r="N66" s="345">
        <v>741784.46</v>
      </c>
      <c r="O66" s="223"/>
      <c r="P66" s="224"/>
      <c r="Q66" s="224"/>
      <c r="R66" s="224"/>
    </row>
    <row r="67" spans="1:18" s="397" customFormat="1" ht="18.75" x14ac:dyDescent="0.3">
      <c r="A67" s="303">
        <v>54</v>
      </c>
      <c r="B67" s="212" t="s">
        <v>32</v>
      </c>
      <c r="C67" s="116" t="s">
        <v>26</v>
      </c>
      <c r="D67" s="116" t="s">
        <v>19</v>
      </c>
      <c r="E67" s="116" t="s">
        <v>330</v>
      </c>
      <c r="F67" s="116" t="s">
        <v>27</v>
      </c>
      <c r="G67" s="116" t="s">
        <v>47</v>
      </c>
      <c r="H67" s="116" t="s">
        <v>10</v>
      </c>
      <c r="I67" s="116" t="s">
        <v>409</v>
      </c>
      <c r="J67" s="202" t="s">
        <v>273</v>
      </c>
      <c r="K67" s="209">
        <v>741784.46</v>
      </c>
      <c r="L67" s="172">
        <v>741784.46</v>
      </c>
      <c r="M67" s="395">
        <v>741784.46</v>
      </c>
      <c r="N67" s="396">
        <v>741784.46</v>
      </c>
      <c r="O67" s="331"/>
      <c r="P67" s="323"/>
      <c r="Q67" s="323"/>
      <c r="R67" s="323"/>
    </row>
    <row r="68" spans="1:18" s="397" customFormat="1" ht="36.75" customHeight="1" x14ac:dyDescent="0.3">
      <c r="A68" s="303">
        <v>55</v>
      </c>
      <c r="B68" s="212" t="s">
        <v>32</v>
      </c>
      <c r="C68" s="116" t="s">
        <v>26</v>
      </c>
      <c r="D68" s="116" t="s">
        <v>19</v>
      </c>
      <c r="E68" s="116" t="s">
        <v>330</v>
      </c>
      <c r="F68" s="116" t="s">
        <v>27</v>
      </c>
      <c r="G68" s="116" t="s">
        <v>14</v>
      </c>
      <c r="H68" s="116" t="s">
        <v>10</v>
      </c>
      <c r="I68" s="116" t="s">
        <v>409</v>
      </c>
      <c r="J68" s="202" t="s">
        <v>79</v>
      </c>
      <c r="K68" s="209">
        <v>741784.46</v>
      </c>
      <c r="L68" s="172">
        <v>741784.46</v>
      </c>
      <c r="M68" s="172">
        <v>741784.46</v>
      </c>
      <c r="N68" s="395">
        <v>741784.46</v>
      </c>
      <c r="O68" s="331"/>
      <c r="P68" s="323"/>
      <c r="Q68" s="323"/>
      <c r="R68" s="323"/>
    </row>
    <row r="69" spans="1:18" s="323" customFormat="1" ht="37.5" hidden="1" customHeight="1" x14ac:dyDescent="0.3">
      <c r="A69" s="303">
        <v>56</v>
      </c>
      <c r="B69" s="324" t="s">
        <v>32</v>
      </c>
      <c r="C69" s="325" t="s">
        <v>26</v>
      </c>
      <c r="D69" s="325" t="s">
        <v>19</v>
      </c>
      <c r="E69" s="325" t="s">
        <v>329</v>
      </c>
      <c r="F69" s="325" t="s">
        <v>32</v>
      </c>
      <c r="G69" s="325" t="s">
        <v>47</v>
      </c>
      <c r="H69" s="325" t="s">
        <v>10</v>
      </c>
      <c r="I69" s="325" t="s">
        <v>28</v>
      </c>
      <c r="J69" s="398" t="s">
        <v>333</v>
      </c>
      <c r="K69" s="399">
        <v>2007190.82</v>
      </c>
      <c r="L69" s="400">
        <v>0</v>
      </c>
      <c r="M69" s="395">
        <v>0</v>
      </c>
      <c r="N69" s="395">
        <v>0</v>
      </c>
      <c r="O69" s="331"/>
    </row>
    <row r="70" spans="1:18" ht="18.75" hidden="1" customHeight="1" x14ac:dyDescent="0.3">
      <c r="A70" s="303">
        <v>57</v>
      </c>
      <c r="B70" s="401" t="s">
        <v>32</v>
      </c>
      <c r="C70" s="402" t="s">
        <v>26</v>
      </c>
      <c r="D70" s="402" t="s">
        <v>19</v>
      </c>
      <c r="E70" s="402" t="s">
        <v>328</v>
      </c>
      <c r="F70" s="402" t="s">
        <v>100</v>
      </c>
      <c r="G70" s="402" t="s">
        <v>47</v>
      </c>
      <c r="H70" s="402" t="s">
        <v>10</v>
      </c>
      <c r="I70" s="402" t="s">
        <v>28</v>
      </c>
      <c r="J70" s="403" t="s">
        <v>334</v>
      </c>
      <c r="K70" s="399">
        <v>2007190.82</v>
      </c>
      <c r="L70" s="400">
        <v>0</v>
      </c>
      <c r="M70" s="400">
        <v>0</v>
      </c>
      <c r="N70" s="400">
        <v>0</v>
      </c>
    </row>
    <row r="71" spans="1:18" ht="18.75" hidden="1" customHeight="1" x14ac:dyDescent="0.3">
      <c r="A71" s="303">
        <v>58</v>
      </c>
      <c r="B71" s="401" t="s">
        <v>32</v>
      </c>
      <c r="C71" s="402" t="s">
        <v>26</v>
      </c>
      <c r="D71" s="402" t="s">
        <v>19</v>
      </c>
      <c r="E71" s="402" t="s">
        <v>328</v>
      </c>
      <c r="F71" s="402" t="s">
        <v>100</v>
      </c>
      <c r="G71" s="402" t="s">
        <v>14</v>
      </c>
      <c r="H71" s="402" t="s">
        <v>10</v>
      </c>
      <c r="I71" s="402" t="s">
        <v>28</v>
      </c>
      <c r="J71" s="403" t="s">
        <v>96</v>
      </c>
      <c r="K71" s="399">
        <v>2007190.82</v>
      </c>
      <c r="L71" s="400">
        <v>0</v>
      </c>
      <c r="M71" s="400">
        <v>0</v>
      </c>
      <c r="N71" s="400">
        <v>0</v>
      </c>
    </row>
    <row r="72" spans="1:18" s="405" customFormat="1" ht="18.75" x14ac:dyDescent="0.25">
      <c r="A72" s="303">
        <v>59</v>
      </c>
      <c r="B72" s="332" t="s">
        <v>32</v>
      </c>
      <c r="C72" s="333" t="s">
        <v>26</v>
      </c>
      <c r="D72" s="333" t="s">
        <v>19</v>
      </c>
      <c r="E72" s="333" t="s">
        <v>331</v>
      </c>
      <c r="F72" s="333" t="s">
        <v>32</v>
      </c>
      <c r="G72" s="333" t="s">
        <v>47</v>
      </c>
      <c r="H72" s="333" t="s">
        <v>10</v>
      </c>
      <c r="I72" s="333" t="s">
        <v>409</v>
      </c>
      <c r="J72" s="404" t="s">
        <v>272</v>
      </c>
      <c r="K72" s="342">
        <v>177008</v>
      </c>
      <c r="L72" s="343">
        <v>253069</v>
      </c>
      <c r="M72" s="344">
        <v>253069</v>
      </c>
      <c r="N72" s="344">
        <v>253069</v>
      </c>
      <c r="O72" s="331"/>
      <c r="P72" s="323"/>
      <c r="Q72" s="323"/>
      <c r="R72" s="323"/>
    </row>
    <row r="73" spans="1:18" s="174" customFormat="1" ht="37.5" x14ac:dyDescent="0.25">
      <c r="A73" s="303">
        <v>60</v>
      </c>
      <c r="B73" s="212" t="s">
        <v>32</v>
      </c>
      <c r="C73" s="116" t="s">
        <v>26</v>
      </c>
      <c r="D73" s="116" t="s">
        <v>19</v>
      </c>
      <c r="E73" s="116" t="s">
        <v>327</v>
      </c>
      <c r="F73" s="116" t="s">
        <v>168</v>
      </c>
      <c r="G73" s="116" t="s">
        <v>47</v>
      </c>
      <c r="H73" s="116" t="s">
        <v>10</v>
      </c>
      <c r="I73" s="116" t="s">
        <v>409</v>
      </c>
      <c r="J73" s="203" t="s">
        <v>271</v>
      </c>
      <c r="K73" s="209">
        <v>177008</v>
      </c>
      <c r="L73" s="172">
        <v>253069</v>
      </c>
      <c r="M73" s="172">
        <v>253069</v>
      </c>
      <c r="N73" s="395">
        <v>253069</v>
      </c>
      <c r="O73" s="223"/>
      <c r="P73" s="224"/>
      <c r="Q73" s="224"/>
      <c r="R73" s="224"/>
    </row>
    <row r="74" spans="1:18" s="174" customFormat="1" ht="0.75" customHeight="1" thickBot="1" x14ac:dyDescent="0.35">
      <c r="A74" s="303">
        <v>61</v>
      </c>
      <c r="B74" s="213" t="s">
        <v>32</v>
      </c>
      <c r="C74" s="171" t="s">
        <v>26</v>
      </c>
      <c r="D74" s="171" t="s">
        <v>19</v>
      </c>
      <c r="E74" s="171" t="s">
        <v>326</v>
      </c>
      <c r="F74" s="171" t="s">
        <v>32</v>
      </c>
      <c r="G74" s="171" t="s">
        <v>47</v>
      </c>
      <c r="H74" s="171" t="s">
        <v>10</v>
      </c>
      <c r="I74" s="171" t="s">
        <v>28</v>
      </c>
      <c r="J74" s="202" t="s">
        <v>338</v>
      </c>
      <c r="K74" s="209">
        <v>625196.79</v>
      </c>
      <c r="L74" s="172">
        <v>0</v>
      </c>
      <c r="M74" s="173">
        <v>0</v>
      </c>
      <c r="N74" s="200">
        <v>0</v>
      </c>
      <c r="O74" s="223"/>
      <c r="P74" s="224"/>
      <c r="Q74" s="224"/>
      <c r="R74" s="224"/>
    </row>
    <row r="75" spans="1:18" s="174" customFormat="1" ht="75.75" hidden="1" customHeight="1" thickBot="1" x14ac:dyDescent="0.3">
      <c r="A75" s="303">
        <v>62</v>
      </c>
      <c r="B75" s="213" t="s">
        <v>32</v>
      </c>
      <c r="C75" s="171" t="s">
        <v>26</v>
      </c>
      <c r="D75" s="171" t="s">
        <v>19</v>
      </c>
      <c r="E75" s="171" t="s">
        <v>326</v>
      </c>
      <c r="F75" s="171" t="s">
        <v>219</v>
      </c>
      <c r="G75" s="171" t="s">
        <v>47</v>
      </c>
      <c r="H75" s="171" t="s">
        <v>10</v>
      </c>
      <c r="I75" s="171" t="s">
        <v>28</v>
      </c>
      <c r="J75" s="203" t="s">
        <v>341</v>
      </c>
      <c r="K75" s="209">
        <v>46196.79</v>
      </c>
      <c r="L75" s="172">
        <v>0</v>
      </c>
      <c r="M75" s="173">
        <v>0</v>
      </c>
      <c r="N75" s="200">
        <v>0</v>
      </c>
      <c r="O75" s="223"/>
      <c r="P75" s="224"/>
      <c r="Q75" s="224"/>
      <c r="R75" s="224"/>
    </row>
    <row r="76" spans="1:18" s="174" customFormat="1" ht="75.75" hidden="1" customHeight="1" thickBot="1" x14ac:dyDescent="0.35">
      <c r="A76" s="303">
        <v>63</v>
      </c>
      <c r="B76" s="214" t="s">
        <v>32</v>
      </c>
      <c r="C76" s="175" t="s">
        <v>26</v>
      </c>
      <c r="D76" s="175" t="s">
        <v>19</v>
      </c>
      <c r="E76" s="175" t="s">
        <v>326</v>
      </c>
      <c r="F76" s="175" t="s">
        <v>219</v>
      </c>
      <c r="G76" s="175" t="s">
        <v>14</v>
      </c>
      <c r="H76" s="175" t="s">
        <v>10</v>
      </c>
      <c r="I76" s="175" t="s">
        <v>28</v>
      </c>
      <c r="J76" s="202" t="s">
        <v>261</v>
      </c>
      <c r="K76" s="209">
        <v>46196.79</v>
      </c>
      <c r="L76" s="172">
        <v>0</v>
      </c>
      <c r="M76" s="173">
        <v>0</v>
      </c>
      <c r="N76" s="200">
        <v>0</v>
      </c>
      <c r="O76" s="223"/>
      <c r="P76" s="224"/>
      <c r="Q76" s="224"/>
      <c r="R76" s="224"/>
    </row>
    <row r="77" spans="1:18" s="174" customFormat="1" ht="19.5" hidden="1" customHeight="1" thickBot="1" x14ac:dyDescent="0.35">
      <c r="A77" s="303">
        <v>64</v>
      </c>
      <c r="B77" s="213" t="s">
        <v>32</v>
      </c>
      <c r="C77" s="171" t="s">
        <v>26</v>
      </c>
      <c r="D77" s="171" t="s">
        <v>19</v>
      </c>
      <c r="E77" s="171" t="s">
        <v>325</v>
      </c>
      <c r="F77" s="171" t="s">
        <v>100</v>
      </c>
      <c r="G77" s="171" t="s">
        <v>47</v>
      </c>
      <c r="H77" s="171" t="s">
        <v>10</v>
      </c>
      <c r="I77" s="171" t="s">
        <v>28</v>
      </c>
      <c r="J77" s="202" t="s">
        <v>339</v>
      </c>
      <c r="K77" s="209">
        <v>579000</v>
      </c>
      <c r="L77" s="172">
        <v>0</v>
      </c>
      <c r="M77" s="173">
        <v>0</v>
      </c>
      <c r="N77" s="200">
        <v>0</v>
      </c>
      <c r="O77" s="223"/>
      <c r="P77" s="224"/>
      <c r="Q77" s="224"/>
      <c r="R77" s="224"/>
    </row>
    <row r="78" spans="1:18" s="174" customFormat="1" ht="38.25" hidden="1" customHeight="1" thickBot="1" x14ac:dyDescent="0.35">
      <c r="A78" s="303">
        <v>65</v>
      </c>
      <c r="B78" s="214" t="s">
        <v>32</v>
      </c>
      <c r="C78" s="175" t="s">
        <v>26</v>
      </c>
      <c r="D78" s="175" t="s">
        <v>19</v>
      </c>
      <c r="E78" s="175" t="s">
        <v>325</v>
      </c>
      <c r="F78" s="175" t="s">
        <v>100</v>
      </c>
      <c r="G78" s="175" t="s">
        <v>14</v>
      </c>
      <c r="H78" s="175" t="s">
        <v>10</v>
      </c>
      <c r="I78" s="175" t="s">
        <v>28</v>
      </c>
      <c r="J78" s="202" t="s">
        <v>97</v>
      </c>
      <c r="K78" s="209">
        <v>579000</v>
      </c>
      <c r="L78" s="172">
        <v>0</v>
      </c>
      <c r="M78" s="173">
        <v>0</v>
      </c>
      <c r="N78" s="200">
        <v>0</v>
      </c>
      <c r="O78" s="223"/>
      <c r="P78" s="224"/>
      <c r="Q78" s="224"/>
      <c r="R78" s="224"/>
    </row>
    <row r="79" spans="1:18" s="415" customFormat="1" ht="19.5" thickBot="1" x14ac:dyDescent="0.3">
      <c r="A79" s="303">
        <v>66</v>
      </c>
      <c r="B79" s="406"/>
      <c r="C79" s="407"/>
      <c r="D79" s="408"/>
      <c r="E79" s="409"/>
      <c r="F79" s="409"/>
      <c r="G79" s="409"/>
      <c r="H79" s="409"/>
      <c r="I79" s="409"/>
      <c r="J79" s="410" t="s">
        <v>55</v>
      </c>
      <c r="K79" s="411">
        <v>14519530.07</v>
      </c>
      <c r="L79" s="412">
        <v>11572095.5</v>
      </c>
      <c r="M79" s="413">
        <v>9834563.4600000009</v>
      </c>
      <c r="N79" s="414">
        <v>10180813.460000001</v>
      </c>
      <c r="O79" s="331"/>
      <c r="P79" s="323"/>
      <c r="Q79" s="323"/>
      <c r="R79" s="323"/>
    </row>
    <row r="80" spans="1:18" x14ac:dyDescent="0.25">
      <c r="B80" s="300"/>
      <c r="C80" s="300"/>
      <c r="D80" s="300"/>
      <c r="E80" s="300"/>
      <c r="F80" s="300"/>
      <c r="G80" s="300"/>
      <c r="H80" s="300"/>
      <c r="J80" s="416"/>
    </row>
    <row r="81" spans="1:18" s="223" customFormat="1" ht="18" hidden="1" customHeight="1" x14ac:dyDescent="0.25">
      <c r="A81" s="418"/>
      <c r="B81" s="300"/>
      <c r="C81" s="300"/>
      <c r="D81" s="300"/>
      <c r="E81" s="300"/>
      <c r="F81" s="300"/>
      <c r="G81" s="300"/>
      <c r="H81" s="300"/>
      <c r="I81" s="300"/>
      <c r="J81" s="419" t="s">
        <v>416</v>
      </c>
      <c r="K81" s="420"/>
      <c r="L81" s="421">
        <v>10514242.039999999</v>
      </c>
      <c r="M81" s="421">
        <v>8774710</v>
      </c>
      <c r="O81" s="420"/>
      <c r="P81" s="420"/>
      <c r="Q81" s="420"/>
    </row>
    <row r="82" spans="1:18" s="223" customFormat="1" ht="18" x14ac:dyDescent="0.25">
      <c r="A82" s="418"/>
      <c r="B82" s="300"/>
      <c r="C82" s="300"/>
      <c r="D82" s="300"/>
      <c r="E82" s="300"/>
      <c r="F82" s="300"/>
      <c r="G82" s="300"/>
      <c r="H82" s="300"/>
      <c r="I82" s="300"/>
      <c r="J82" s="422" t="s">
        <v>433</v>
      </c>
      <c r="K82" s="420"/>
      <c r="L82" s="421">
        <v>63000</v>
      </c>
      <c r="M82" s="421">
        <v>65000</v>
      </c>
      <c r="O82" s="420"/>
      <c r="P82" s="420"/>
      <c r="Q82" s="420"/>
    </row>
    <row r="83" spans="1:18" s="223" customFormat="1" ht="18" x14ac:dyDescent="0.25">
      <c r="A83" s="418"/>
      <c r="B83" s="300"/>
      <c r="C83" s="300"/>
      <c r="D83" s="300"/>
      <c r="E83" s="300"/>
      <c r="F83" s="300"/>
      <c r="G83" s="300"/>
      <c r="H83" s="300"/>
      <c r="I83" s="300"/>
      <c r="J83" s="422" t="s">
        <v>417</v>
      </c>
      <c r="K83" s="420"/>
      <c r="L83" s="423">
        <v>0.91402996458160923</v>
      </c>
      <c r="M83" s="423">
        <v>0.89884111643121156</v>
      </c>
      <c r="O83" s="420"/>
      <c r="P83" s="420"/>
      <c r="Q83" s="420"/>
    </row>
    <row r="84" spans="1:18" s="223" customFormat="1" ht="18" x14ac:dyDescent="0.25">
      <c r="A84" s="418"/>
      <c r="B84" s="300"/>
      <c r="C84" s="300"/>
      <c r="D84" s="300"/>
      <c r="E84" s="300"/>
      <c r="F84" s="300"/>
      <c r="G84" s="300"/>
      <c r="H84" s="300"/>
      <c r="I84" s="300"/>
      <c r="J84" s="422" t="s">
        <v>418</v>
      </c>
      <c r="K84" s="420"/>
      <c r="L84" s="423">
        <v>8.5970035418390725E-2</v>
      </c>
      <c r="M84" s="423">
        <v>0.1011588835687883</v>
      </c>
      <c r="O84" s="420"/>
      <c r="P84" s="420"/>
      <c r="Q84" s="420"/>
    </row>
    <row r="85" spans="1:18" s="223" customFormat="1" ht="18" x14ac:dyDescent="0.25">
      <c r="A85" s="418"/>
      <c r="B85" s="300"/>
      <c r="C85" s="300"/>
      <c r="D85" s="300"/>
      <c r="E85" s="300"/>
      <c r="F85" s="300"/>
      <c r="G85" s="300"/>
      <c r="H85" s="300"/>
      <c r="I85" s="300"/>
      <c r="J85" s="422" t="s">
        <v>419</v>
      </c>
      <c r="K85" s="420"/>
      <c r="L85" s="423">
        <v>0.99404381598135383</v>
      </c>
      <c r="M85" s="423">
        <v>0.99264681759921991</v>
      </c>
      <c r="N85" s="424"/>
      <c r="O85" s="425"/>
      <c r="P85" s="425"/>
      <c r="Q85" s="425"/>
      <c r="R85" s="424"/>
    </row>
    <row r="86" spans="1:18" s="223" customFormat="1" ht="18" x14ac:dyDescent="0.25">
      <c r="A86" s="418"/>
      <c r="B86" s="300"/>
      <c r="C86" s="300"/>
      <c r="D86" s="300"/>
      <c r="E86" s="300"/>
      <c r="F86" s="300"/>
      <c r="G86" s="300"/>
      <c r="H86" s="300"/>
      <c r="I86" s="300"/>
      <c r="J86" s="422" t="s">
        <v>432</v>
      </c>
      <c r="K86" s="420"/>
      <c r="L86" s="423">
        <v>5.9561840186461313E-3</v>
      </c>
      <c r="M86" s="423">
        <v>7.3531824007801163E-3</v>
      </c>
      <c r="N86" s="424"/>
      <c r="O86" s="425"/>
      <c r="P86" s="425"/>
      <c r="Q86" s="425"/>
      <c r="R86" s="424"/>
    </row>
    <row r="87" spans="1:18" s="223" customFormat="1" ht="18" x14ac:dyDescent="0.25">
      <c r="A87" s="418"/>
      <c r="B87" s="300"/>
      <c r="C87" s="300"/>
      <c r="D87" s="300"/>
      <c r="E87" s="300"/>
      <c r="F87" s="300"/>
      <c r="G87" s="300"/>
      <c r="H87" s="300"/>
      <c r="I87" s="300"/>
      <c r="J87" s="422" t="s">
        <v>420</v>
      </c>
      <c r="K87" s="420"/>
      <c r="L87" s="423">
        <v>0.6332363259919781</v>
      </c>
      <c r="M87" s="423">
        <v>0.75877151495604978</v>
      </c>
      <c r="N87" s="426" t="s">
        <v>421</v>
      </c>
      <c r="O87" s="424"/>
      <c r="P87" s="426"/>
      <c r="Q87" s="426"/>
      <c r="R87" s="424"/>
    </row>
    <row r="88" spans="1:18" s="223" customFormat="1" ht="18" x14ac:dyDescent="0.25">
      <c r="A88" s="418"/>
      <c r="B88" s="300"/>
      <c r="C88" s="300"/>
      <c r="D88" s="300"/>
      <c r="E88" s="300"/>
      <c r="F88" s="300"/>
      <c r="G88" s="300"/>
      <c r="H88" s="300"/>
      <c r="I88" s="300"/>
      <c r="J88" s="422" t="s">
        <v>422</v>
      </c>
      <c r="K88" s="420"/>
      <c r="L88" s="423">
        <v>7.9948701656481935E-2</v>
      </c>
      <c r="M88" s="423">
        <v>9.9343454085662086E-2</v>
      </c>
      <c r="N88" s="426" t="s">
        <v>423</v>
      </c>
      <c r="O88" s="424"/>
      <c r="P88" s="426"/>
      <c r="Q88" s="426"/>
      <c r="R88" s="424"/>
    </row>
    <row r="89" spans="1:18" s="223" customFormat="1" ht="18" x14ac:dyDescent="0.25">
      <c r="A89" s="418"/>
      <c r="B89" s="300"/>
      <c r="C89" s="300"/>
      <c r="D89" s="300"/>
      <c r="E89" s="300"/>
      <c r="F89" s="300"/>
      <c r="G89" s="300"/>
      <c r="H89" s="300"/>
      <c r="I89" s="300"/>
      <c r="J89" s="422" t="s">
        <v>424</v>
      </c>
      <c r="K89" s="420"/>
      <c r="L89" s="423">
        <v>0.1979830816221157</v>
      </c>
      <c r="M89" s="423">
        <v>0</v>
      </c>
      <c r="N89" s="426" t="s">
        <v>425</v>
      </c>
      <c r="O89" s="424"/>
      <c r="P89" s="426"/>
      <c r="Q89" s="426"/>
      <c r="R89" s="424"/>
    </row>
    <row r="90" spans="1:18" s="223" customFormat="1" ht="18" x14ac:dyDescent="0.25">
      <c r="A90" s="418"/>
      <c r="B90" s="300"/>
      <c r="C90" s="300"/>
      <c r="D90" s="300"/>
      <c r="E90" s="300"/>
      <c r="F90" s="300"/>
      <c r="G90" s="300"/>
      <c r="H90" s="300"/>
      <c r="I90" s="300"/>
      <c r="J90" s="422" t="s">
        <v>426</v>
      </c>
      <c r="K90" s="420"/>
      <c r="L90" s="423">
        <v>8.8831890729424379E-2</v>
      </c>
      <c r="M90" s="423">
        <v>0.14188503095828808</v>
      </c>
      <c r="N90" s="426" t="s">
        <v>427</v>
      </c>
      <c r="O90" s="424"/>
      <c r="P90" s="426"/>
      <c r="Q90" s="426"/>
      <c r="R90" s="424"/>
    </row>
    <row r="91" spans="1:18" s="223" customFormat="1" ht="18" x14ac:dyDescent="0.25">
      <c r="A91" s="418"/>
      <c r="B91" s="300"/>
      <c r="C91" s="300"/>
      <c r="D91" s="300"/>
      <c r="E91" s="300"/>
      <c r="F91" s="300"/>
      <c r="G91" s="300"/>
      <c r="H91" s="300"/>
      <c r="I91" s="300"/>
      <c r="J91" s="422" t="s">
        <v>428</v>
      </c>
      <c r="K91" s="420"/>
      <c r="L91" s="423">
        <v>0.79365079365079361</v>
      </c>
      <c r="M91" s="423">
        <v>0.76923076923076927</v>
      </c>
      <c r="N91" s="426" t="s">
        <v>429</v>
      </c>
      <c r="O91" s="424"/>
      <c r="P91" s="426"/>
      <c r="Q91" s="426"/>
      <c r="R91" s="424"/>
    </row>
    <row r="92" spans="1:18" s="223" customFormat="1" ht="36" x14ac:dyDescent="0.25">
      <c r="A92" s="418"/>
      <c r="B92" s="300"/>
      <c r="C92" s="300"/>
      <c r="D92" s="300"/>
      <c r="E92" s="300"/>
      <c r="F92" s="300"/>
      <c r="G92" s="300"/>
      <c r="H92" s="300"/>
      <c r="I92" s="300"/>
      <c r="J92" s="422" t="s">
        <v>430</v>
      </c>
      <c r="K92" s="420"/>
      <c r="L92" s="423">
        <v>0.20634920634920634</v>
      </c>
      <c r="M92" s="423">
        <v>0.23076923076923078</v>
      </c>
      <c r="N92" s="426" t="s">
        <v>431</v>
      </c>
      <c r="O92" s="424"/>
      <c r="P92" s="426"/>
      <c r="Q92" s="426"/>
      <c r="R92" s="424"/>
    </row>
    <row r="93" spans="1:18" s="223" customFormat="1" ht="18.75" customHeight="1" x14ac:dyDescent="0.25">
      <c r="A93" s="418"/>
      <c r="B93" s="300"/>
      <c r="C93" s="300"/>
      <c r="D93" s="300"/>
      <c r="E93" s="300"/>
      <c r="F93" s="300"/>
      <c r="G93" s="300"/>
      <c r="H93" s="300"/>
      <c r="I93" s="300"/>
      <c r="J93" s="427"/>
      <c r="K93" s="428"/>
      <c r="L93" s="429"/>
      <c r="M93" s="429"/>
      <c r="N93" s="430"/>
      <c r="O93" s="424"/>
      <c r="P93" s="424"/>
      <c r="Q93" s="424"/>
      <c r="R93" s="424"/>
    </row>
    <row r="94" spans="1:18" x14ac:dyDescent="0.25">
      <c r="B94" s="300"/>
      <c r="C94" s="300"/>
      <c r="D94" s="300"/>
      <c r="E94" s="300"/>
      <c r="F94" s="300"/>
      <c r="G94" s="300"/>
      <c r="H94" s="300"/>
      <c r="J94" s="431"/>
    </row>
    <row r="95" spans="1:18" x14ac:dyDescent="0.25">
      <c r="B95" s="300"/>
      <c r="C95" s="300"/>
      <c r="D95" s="300"/>
      <c r="E95" s="300"/>
      <c r="F95" s="300"/>
      <c r="G95" s="300"/>
      <c r="H95" s="300"/>
      <c r="J95" s="431"/>
    </row>
    <row r="96" spans="1:18" x14ac:dyDescent="0.25">
      <c r="B96" s="300"/>
      <c r="C96" s="300"/>
      <c r="D96" s="300"/>
      <c r="E96" s="300"/>
      <c r="F96" s="300"/>
      <c r="G96" s="300"/>
      <c r="H96" s="300"/>
      <c r="J96" s="431"/>
    </row>
    <row r="97" spans="2:10" x14ac:dyDescent="0.25">
      <c r="B97" s="300"/>
      <c r="C97" s="300"/>
      <c r="D97" s="300"/>
      <c r="E97" s="300"/>
      <c r="F97" s="300"/>
      <c r="G97" s="300"/>
      <c r="H97" s="300"/>
      <c r="J97" s="431"/>
    </row>
    <row r="98" spans="2:10" x14ac:dyDescent="0.25">
      <c r="B98" s="300"/>
      <c r="C98" s="300"/>
      <c r="D98" s="300"/>
      <c r="E98" s="300"/>
      <c r="F98" s="300"/>
      <c r="G98" s="300"/>
      <c r="H98" s="300"/>
      <c r="J98" s="431"/>
    </row>
    <row r="99" spans="2:10" x14ac:dyDescent="0.25">
      <c r="B99" s="300"/>
      <c r="C99" s="300"/>
      <c r="D99" s="300"/>
      <c r="E99" s="300"/>
      <c r="F99" s="300"/>
      <c r="G99" s="300"/>
      <c r="H99" s="300"/>
      <c r="J99" s="431"/>
    </row>
    <row r="100" spans="2:10" x14ac:dyDescent="0.25">
      <c r="B100" s="300"/>
      <c r="C100" s="300"/>
      <c r="D100" s="300"/>
      <c r="E100" s="300"/>
      <c r="F100" s="300"/>
      <c r="G100" s="300"/>
      <c r="H100" s="300"/>
      <c r="J100" s="431"/>
    </row>
    <row r="101" spans="2:10" x14ac:dyDescent="0.25">
      <c r="B101" s="300"/>
      <c r="C101" s="300"/>
      <c r="D101" s="300"/>
      <c r="E101" s="300"/>
      <c r="F101" s="300"/>
      <c r="G101" s="300"/>
      <c r="H101" s="300"/>
      <c r="J101" s="431"/>
    </row>
    <row r="102" spans="2:10" x14ac:dyDescent="0.25">
      <c r="B102" s="300"/>
      <c r="C102" s="300"/>
      <c r="D102" s="300"/>
      <c r="E102" s="300"/>
      <c r="F102" s="300"/>
      <c r="G102" s="300"/>
      <c r="H102" s="300"/>
      <c r="J102" s="431"/>
    </row>
    <row r="103" spans="2:10" x14ac:dyDescent="0.25">
      <c r="B103" s="300"/>
      <c r="C103" s="300"/>
      <c r="D103" s="300"/>
      <c r="E103" s="300"/>
      <c r="F103" s="300"/>
      <c r="G103" s="300"/>
      <c r="H103" s="300"/>
      <c r="J103" s="431"/>
    </row>
    <row r="104" spans="2:10" x14ac:dyDescent="0.25">
      <c r="B104" s="300"/>
      <c r="C104" s="300"/>
      <c r="D104" s="300"/>
      <c r="E104" s="300"/>
      <c r="F104" s="300"/>
      <c r="G104" s="300"/>
      <c r="H104" s="300"/>
      <c r="J104" s="431"/>
    </row>
    <row r="105" spans="2:10" x14ac:dyDescent="0.25">
      <c r="B105" s="300"/>
      <c r="C105" s="300"/>
      <c r="D105" s="300"/>
      <c r="E105" s="300"/>
      <c r="F105" s="300"/>
      <c r="G105" s="300"/>
      <c r="H105" s="300"/>
      <c r="J105" s="431"/>
    </row>
    <row r="106" spans="2:10" x14ac:dyDescent="0.25">
      <c r="B106" s="300"/>
      <c r="C106" s="300"/>
      <c r="D106" s="300"/>
      <c r="E106" s="300"/>
      <c r="F106" s="300"/>
      <c r="G106" s="300"/>
      <c r="H106" s="300"/>
      <c r="J106" s="431"/>
    </row>
    <row r="107" spans="2:10" x14ac:dyDescent="0.25">
      <c r="B107" s="300"/>
      <c r="C107" s="300"/>
      <c r="D107" s="300"/>
      <c r="E107" s="300"/>
      <c r="F107" s="300"/>
      <c r="G107" s="300"/>
      <c r="H107" s="300"/>
      <c r="J107" s="431"/>
    </row>
    <row r="108" spans="2:10" x14ac:dyDescent="0.25">
      <c r="B108" s="300"/>
      <c r="C108" s="300"/>
      <c r="D108" s="300"/>
      <c r="E108" s="300"/>
      <c r="F108" s="300"/>
      <c r="G108" s="300"/>
      <c r="H108" s="300"/>
      <c r="J108" s="431"/>
    </row>
    <row r="109" spans="2:10" x14ac:dyDescent="0.25">
      <c r="B109" s="300"/>
      <c r="C109" s="300"/>
      <c r="D109" s="300"/>
      <c r="E109" s="300"/>
      <c r="F109" s="300"/>
      <c r="G109" s="300"/>
      <c r="H109" s="300"/>
      <c r="J109" s="431"/>
    </row>
    <row r="110" spans="2:10" x14ac:dyDescent="0.25">
      <c r="B110" s="300"/>
      <c r="C110" s="300"/>
      <c r="D110" s="300"/>
      <c r="E110" s="300"/>
      <c r="F110" s="300"/>
      <c r="G110" s="300"/>
      <c r="H110" s="300"/>
      <c r="J110" s="431"/>
    </row>
    <row r="111" spans="2:10" x14ac:dyDescent="0.25">
      <c r="B111" s="300"/>
      <c r="C111" s="300"/>
      <c r="D111" s="300"/>
      <c r="E111" s="300"/>
      <c r="F111" s="300"/>
      <c r="G111" s="300"/>
      <c r="H111" s="300"/>
      <c r="J111" s="431"/>
    </row>
    <row r="112" spans="2:10" x14ac:dyDescent="0.25">
      <c r="B112" s="300"/>
      <c r="C112" s="300"/>
      <c r="D112" s="300"/>
      <c r="E112" s="300"/>
      <c r="F112" s="300"/>
      <c r="G112" s="300"/>
      <c r="H112" s="300"/>
      <c r="J112" s="431"/>
    </row>
    <row r="113" spans="2:10" x14ac:dyDescent="0.25">
      <c r="B113" s="300"/>
      <c r="C113" s="300"/>
      <c r="D113" s="300"/>
      <c r="E113" s="300"/>
      <c r="F113" s="300"/>
      <c r="G113" s="300"/>
      <c r="H113" s="300"/>
      <c r="J113" s="431"/>
    </row>
    <row r="114" spans="2:10" x14ac:dyDescent="0.25">
      <c r="B114" s="300"/>
      <c r="C114" s="300"/>
      <c r="D114" s="300"/>
      <c r="E114" s="300"/>
      <c r="F114" s="300"/>
      <c r="G114" s="300"/>
      <c r="H114" s="300"/>
      <c r="J114" s="431"/>
    </row>
    <row r="115" spans="2:10" x14ac:dyDescent="0.25">
      <c r="B115" s="300"/>
      <c r="C115" s="300"/>
      <c r="D115" s="300"/>
      <c r="E115" s="300"/>
      <c r="F115" s="300"/>
      <c r="G115" s="300"/>
      <c r="H115" s="300"/>
      <c r="J115" s="431"/>
    </row>
    <row r="116" spans="2:10" x14ac:dyDescent="0.25">
      <c r="B116" s="300"/>
      <c r="C116" s="300"/>
      <c r="D116" s="300"/>
      <c r="E116" s="300"/>
      <c r="F116" s="300"/>
      <c r="G116" s="300"/>
      <c r="H116" s="300"/>
      <c r="J116" s="431"/>
    </row>
    <row r="117" spans="2:10" x14ac:dyDescent="0.25">
      <c r="B117" s="300"/>
      <c r="C117" s="300"/>
      <c r="D117" s="300"/>
      <c r="E117" s="300"/>
      <c r="F117" s="300"/>
      <c r="G117" s="300"/>
      <c r="H117" s="300"/>
      <c r="J117" s="431"/>
    </row>
    <row r="118" spans="2:10" x14ac:dyDescent="0.25">
      <c r="B118" s="300"/>
      <c r="C118" s="300"/>
      <c r="D118" s="300"/>
      <c r="E118" s="300"/>
      <c r="F118" s="300"/>
      <c r="G118" s="300"/>
      <c r="H118" s="300"/>
      <c r="J118" s="431"/>
    </row>
    <row r="119" spans="2:10" x14ac:dyDescent="0.25">
      <c r="B119" s="300"/>
      <c r="C119" s="300"/>
      <c r="D119" s="300"/>
      <c r="E119" s="300"/>
      <c r="F119" s="300"/>
      <c r="G119" s="300"/>
      <c r="H119" s="300"/>
      <c r="J119" s="431"/>
    </row>
    <row r="120" spans="2:10" x14ac:dyDescent="0.25">
      <c r="B120" s="300"/>
      <c r="C120" s="300"/>
      <c r="D120" s="300"/>
      <c r="E120" s="300"/>
      <c r="F120" s="300"/>
      <c r="G120" s="300"/>
      <c r="H120" s="300"/>
      <c r="J120" s="431"/>
    </row>
    <row r="121" spans="2:10" x14ac:dyDescent="0.25">
      <c r="B121" s="300"/>
      <c r="C121" s="300"/>
      <c r="D121" s="300"/>
      <c r="E121" s="300"/>
      <c r="F121" s="300"/>
      <c r="G121" s="300"/>
      <c r="H121" s="300"/>
      <c r="J121" s="431"/>
    </row>
    <row r="122" spans="2:10" x14ac:dyDescent="0.25">
      <c r="B122" s="300"/>
      <c r="C122" s="300"/>
      <c r="D122" s="300"/>
      <c r="E122" s="300"/>
      <c r="F122" s="300"/>
      <c r="G122" s="300"/>
      <c r="H122" s="300"/>
      <c r="J122" s="431"/>
    </row>
    <row r="123" spans="2:10" x14ac:dyDescent="0.25">
      <c r="B123" s="300"/>
      <c r="C123" s="300"/>
      <c r="D123" s="300"/>
      <c r="E123" s="300"/>
      <c r="F123" s="300"/>
      <c r="G123" s="300"/>
      <c r="H123" s="300"/>
      <c r="J123" s="431"/>
    </row>
    <row r="124" spans="2:10" x14ac:dyDescent="0.25">
      <c r="B124" s="300"/>
      <c r="C124" s="300"/>
      <c r="D124" s="300"/>
      <c r="E124" s="300"/>
      <c r="F124" s="300"/>
      <c r="G124" s="300"/>
      <c r="H124" s="300"/>
      <c r="J124" s="431"/>
    </row>
    <row r="125" spans="2:10" x14ac:dyDescent="0.25">
      <c r="B125" s="300"/>
      <c r="C125" s="300"/>
      <c r="D125" s="300"/>
      <c r="E125" s="300"/>
      <c r="F125" s="300"/>
      <c r="G125" s="300"/>
      <c r="H125" s="300"/>
      <c r="J125" s="431"/>
    </row>
    <row r="126" spans="2:10" x14ac:dyDescent="0.25">
      <c r="B126" s="300"/>
      <c r="C126" s="300"/>
      <c r="D126" s="300"/>
      <c r="E126" s="300"/>
      <c r="F126" s="300"/>
      <c r="G126" s="300"/>
      <c r="H126" s="300"/>
      <c r="J126" s="431"/>
    </row>
    <row r="127" spans="2:10" x14ac:dyDescent="0.25">
      <c r="B127" s="300"/>
      <c r="C127" s="300"/>
      <c r="D127" s="300"/>
      <c r="E127" s="300"/>
      <c r="F127" s="300"/>
      <c r="G127" s="300"/>
      <c r="H127" s="300"/>
      <c r="J127" s="431"/>
    </row>
    <row r="128" spans="2:10" x14ac:dyDescent="0.25">
      <c r="B128" s="300"/>
      <c r="C128" s="300"/>
      <c r="D128" s="300"/>
      <c r="E128" s="300"/>
      <c r="F128" s="300"/>
      <c r="G128" s="300"/>
      <c r="H128" s="300"/>
      <c r="J128" s="431"/>
    </row>
    <row r="129" spans="2:10" x14ac:dyDescent="0.25">
      <c r="B129" s="300"/>
      <c r="C129" s="300"/>
      <c r="D129" s="300"/>
      <c r="E129" s="300"/>
      <c r="F129" s="300"/>
      <c r="G129" s="300"/>
      <c r="H129" s="300"/>
      <c r="J129" s="431"/>
    </row>
    <row r="130" spans="2:10" x14ac:dyDescent="0.25">
      <c r="B130" s="300"/>
      <c r="C130" s="300"/>
      <c r="D130" s="300"/>
      <c r="E130" s="300"/>
      <c r="F130" s="300"/>
      <c r="G130" s="300"/>
      <c r="H130" s="300"/>
      <c r="J130" s="431"/>
    </row>
    <row r="131" spans="2:10" x14ac:dyDescent="0.25">
      <c r="B131" s="300"/>
      <c r="C131" s="300"/>
      <c r="D131" s="300"/>
      <c r="E131" s="300"/>
      <c r="F131" s="300"/>
      <c r="G131" s="300"/>
      <c r="H131" s="300"/>
      <c r="J131" s="431"/>
    </row>
    <row r="132" spans="2:10" x14ac:dyDescent="0.25">
      <c r="B132" s="300"/>
      <c r="C132" s="300"/>
      <c r="D132" s="300"/>
      <c r="E132" s="300"/>
      <c r="F132" s="300"/>
      <c r="G132" s="300"/>
      <c r="H132" s="300"/>
      <c r="J132" s="431"/>
    </row>
    <row r="133" spans="2:10" x14ac:dyDescent="0.25">
      <c r="B133" s="300"/>
      <c r="C133" s="300"/>
      <c r="D133" s="300"/>
      <c r="E133" s="300"/>
      <c r="F133" s="300"/>
      <c r="G133" s="300"/>
      <c r="H133" s="300"/>
      <c r="J133" s="431"/>
    </row>
    <row r="134" spans="2:10" x14ac:dyDescent="0.25">
      <c r="B134" s="300"/>
      <c r="C134" s="300"/>
      <c r="D134" s="300"/>
      <c r="E134" s="300"/>
      <c r="F134" s="300"/>
      <c r="G134" s="300"/>
      <c r="H134" s="300"/>
      <c r="J134" s="431"/>
    </row>
    <row r="135" spans="2:10" x14ac:dyDescent="0.25">
      <c r="B135" s="300"/>
      <c r="C135" s="300"/>
      <c r="D135" s="300"/>
      <c r="E135" s="300"/>
      <c r="F135" s="300"/>
      <c r="G135" s="300"/>
      <c r="H135" s="300"/>
      <c r="J135" s="431"/>
    </row>
    <row r="136" spans="2:10" x14ac:dyDescent="0.25">
      <c r="B136" s="300"/>
      <c r="C136" s="300"/>
      <c r="D136" s="300"/>
      <c r="E136" s="300"/>
      <c r="F136" s="300"/>
      <c r="G136" s="300"/>
      <c r="H136" s="300"/>
      <c r="J136" s="431"/>
    </row>
    <row r="137" spans="2:10" x14ac:dyDescent="0.25">
      <c r="B137" s="300"/>
      <c r="C137" s="300"/>
      <c r="D137" s="300"/>
      <c r="E137" s="300"/>
      <c r="F137" s="300"/>
      <c r="G137" s="300"/>
      <c r="H137" s="300"/>
      <c r="J137" s="431"/>
    </row>
    <row r="138" spans="2:10" x14ac:dyDescent="0.25">
      <c r="B138" s="300"/>
      <c r="C138" s="300"/>
      <c r="D138" s="300"/>
      <c r="E138" s="300"/>
      <c r="F138" s="300"/>
      <c r="G138" s="300"/>
      <c r="H138" s="300"/>
      <c r="J138" s="431"/>
    </row>
    <row r="139" spans="2:10" x14ac:dyDescent="0.25">
      <c r="B139" s="300"/>
      <c r="C139" s="300"/>
      <c r="D139" s="300"/>
      <c r="E139" s="300"/>
      <c r="F139" s="300"/>
      <c r="G139" s="300"/>
      <c r="H139" s="300"/>
      <c r="J139" s="431"/>
    </row>
    <row r="140" spans="2:10" x14ac:dyDescent="0.25">
      <c r="B140" s="300"/>
      <c r="C140" s="300"/>
      <c r="D140" s="300"/>
      <c r="E140" s="300"/>
      <c r="F140" s="300"/>
      <c r="G140" s="300"/>
      <c r="H140" s="300"/>
      <c r="J140" s="431"/>
    </row>
    <row r="141" spans="2:10" x14ac:dyDescent="0.25">
      <c r="B141" s="300"/>
      <c r="C141" s="300"/>
      <c r="D141" s="300"/>
      <c r="E141" s="300"/>
      <c r="F141" s="300"/>
      <c r="G141" s="300"/>
      <c r="H141" s="300"/>
      <c r="J141" s="431"/>
    </row>
    <row r="142" spans="2:10" x14ac:dyDescent="0.25">
      <c r="B142" s="300"/>
      <c r="C142" s="300"/>
      <c r="D142" s="300"/>
      <c r="E142" s="300"/>
      <c r="F142" s="300"/>
      <c r="G142" s="300"/>
      <c r="H142" s="300"/>
      <c r="J142" s="431"/>
    </row>
    <row r="143" spans="2:10" x14ac:dyDescent="0.25">
      <c r="B143" s="300"/>
      <c r="C143" s="300"/>
      <c r="D143" s="300"/>
      <c r="E143" s="300"/>
      <c r="F143" s="300"/>
      <c r="G143" s="300"/>
      <c r="H143" s="300"/>
      <c r="J143" s="431"/>
    </row>
    <row r="144" spans="2:10" x14ac:dyDescent="0.25">
      <c r="B144" s="300"/>
      <c r="C144" s="300"/>
      <c r="D144" s="300"/>
      <c r="E144" s="300"/>
      <c r="F144" s="300"/>
      <c r="G144" s="300"/>
      <c r="H144" s="300"/>
      <c r="J144" s="431"/>
    </row>
    <row r="145" spans="2:10" x14ac:dyDescent="0.25">
      <c r="B145" s="300"/>
      <c r="C145" s="300"/>
      <c r="D145" s="300"/>
      <c r="E145" s="300"/>
      <c r="F145" s="300"/>
      <c r="G145" s="300"/>
      <c r="H145" s="300"/>
      <c r="J145" s="431"/>
    </row>
    <row r="146" spans="2:10" x14ac:dyDescent="0.25">
      <c r="B146" s="300"/>
      <c r="C146" s="300"/>
      <c r="D146" s="300"/>
      <c r="E146" s="300"/>
      <c r="F146" s="300"/>
      <c r="G146" s="300"/>
      <c r="H146" s="300"/>
      <c r="J146" s="431"/>
    </row>
    <row r="147" spans="2:10" x14ac:dyDescent="0.25">
      <c r="B147" s="300"/>
      <c r="C147" s="300"/>
      <c r="D147" s="300"/>
      <c r="E147" s="300"/>
      <c r="F147" s="300"/>
      <c r="G147" s="300"/>
      <c r="H147" s="300"/>
      <c r="J147" s="431"/>
    </row>
    <row r="148" spans="2:10" x14ac:dyDescent="0.25">
      <c r="B148" s="300"/>
      <c r="C148" s="300"/>
      <c r="D148" s="300"/>
      <c r="E148" s="300"/>
      <c r="F148" s="300"/>
      <c r="G148" s="300"/>
      <c r="H148" s="300"/>
      <c r="J148" s="431"/>
    </row>
    <row r="149" spans="2:10" x14ac:dyDescent="0.25">
      <c r="B149" s="300"/>
      <c r="C149" s="300"/>
      <c r="D149" s="300"/>
      <c r="E149" s="300"/>
      <c r="F149" s="300"/>
      <c r="G149" s="300"/>
      <c r="H149" s="300"/>
      <c r="J149" s="431"/>
    </row>
    <row r="150" spans="2:10" x14ac:dyDescent="0.25">
      <c r="B150" s="300"/>
      <c r="C150" s="300"/>
      <c r="D150" s="300"/>
      <c r="E150" s="300"/>
      <c r="F150" s="300"/>
      <c r="G150" s="300"/>
      <c r="H150" s="300"/>
      <c r="J150" s="431"/>
    </row>
    <row r="151" spans="2:10" x14ac:dyDescent="0.25">
      <c r="B151" s="300"/>
      <c r="C151" s="300"/>
      <c r="D151" s="300"/>
      <c r="E151" s="300"/>
      <c r="F151" s="300"/>
      <c r="G151" s="300"/>
      <c r="H151" s="300"/>
      <c r="J151" s="431"/>
    </row>
    <row r="152" spans="2:10" x14ac:dyDescent="0.25">
      <c r="B152" s="300"/>
      <c r="C152" s="300"/>
      <c r="D152" s="300"/>
      <c r="E152" s="300"/>
      <c r="F152" s="300"/>
      <c r="G152" s="300"/>
      <c r="H152" s="300"/>
      <c r="J152" s="431"/>
    </row>
    <row r="153" spans="2:10" x14ac:dyDescent="0.25">
      <c r="B153" s="300"/>
      <c r="C153" s="300"/>
      <c r="D153" s="300"/>
      <c r="E153" s="300"/>
      <c r="F153" s="300"/>
      <c r="G153" s="300"/>
      <c r="H153" s="300"/>
      <c r="J153" s="431"/>
    </row>
    <row r="154" spans="2:10" x14ac:dyDescent="0.25">
      <c r="B154" s="300"/>
      <c r="C154" s="300"/>
      <c r="D154" s="300"/>
      <c r="E154" s="300"/>
      <c r="F154" s="300"/>
      <c r="G154" s="300"/>
      <c r="H154" s="300"/>
      <c r="J154" s="431"/>
    </row>
    <row r="155" spans="2:10" x14ac:dyDescent="0.25">
      <c r="B155" s="300"/>
      <c r="C155" s="300"/>
      <c r="D155" s="300"/>
      <c r="E155" s="300"/>
      <c r="F155" s="300"/>
      <c r="G155" s="300"/>
      <c r="H155" s="300"/>
      <c r="J155" s="431"/>
    </row>
    <row r="156" spans="2:10" x14ac:dyDescent="0.25">
      <c r="B156" s="300"/>
      <c r="C156" s="300"/>
      <c r="D156" s="300"/>
      <c r="E156" s="300"/>
      <c r="F156" s="300"/>
      <c r="G156" s="300"/>
      <c r="H156" s="300"/>
      <c r="J156" s="431"/>
    </row>
    <row r="157" spans="2:10" x14ac:dyDescent="0.25">
      <c r="B157" s="300"/>
      <c r="C157" s="300"/>
      <c r="D157" s="300"/>
      <c r="E157" s="300"/>
      <c r="F157" s="300"/>
      <c r="G157" s="300"/>
      <c r="H157" s="300"/>
      <c r="J157" s="431"/>
    </row>
    <row r="158" spans="2:10" x14ac:dyDescent="0.25">
      <c r="B158" s="300"/>
      <c r="C158" s="300"/>
      <c r="D158" s="300"/>
      <c r="E158" s="300"/>
      <c r="F158" s="300"/>
      <c r="G158" s="300"/>
      <c r="H158" s="300"/>
      <c r="J158" s="431"/>
    </row>
    <row r="159" spans="2:10" x14ac:dyDescent="0.25">
      <c r="B159" s="300"/>
      <c r="C159" s="300"/>
      <c r="D159" s="300"/>
      <c r="E159" s="300"/>
      <c r="F159" s="300"/>
      <c r="G159" s="300"/>
      <c r="H159" s="300"/>
      <c r="J159" s="431"/>
    </row>
    <row r="160" spans="2:10" x14ac:dyDescent="0.25">
      <c r="B160" s="300"/>
      <c r="C160" s="300"/>
      <c r="D160" s="300"/>
      <c r="E160" s="300"/>
      <c r="F160" s="300"/>
      <c r="G160" s="300"/>
      <c r="H160" s="300"/>
      <c r="J160" s="431"/>
    </row>
    <row r="161" spans="2:10" x14ac:dyDescent="0.25">
      <c r="B161" s="300"/>
      <c r="C161" s="300"/>
      <c r="D161" s="300"/>
      <c r="E161" s="300"/>
      <c r="F161" s="300"/>
      <c r="G161" s="300"/>
      <c r="H161" s="300"/>
      <c r="J161" s="431"/>
    </row>
    <row r="162" spans="2:10" x14ac:dyDescent="0.25">
      <c r="B162" s="300"/>
      <c r="C162" s="300"/>
      <c r="D162" s="300"/>
      <c r="E162" s="300"/>
      <c r="F162" s="300"/>
      <c r="G162" s="300"/>
      <c r="H162" s="300"/>
      <c r="J162" s="431"/>
    </row>
    <row r="163" spans="2:10" x14ac:dyDescent="0.25">
      <c r="B163" s="300"/>
      <c r="C163" s="300"/>
      <c r="D163" s="300"/>
      <c r="E163" s="300"/>
      <c r="F163" s="300"/>
      <c r="G163" s="300"/>
      <c r="H163" s="300"/>
      <c r="J163" s="431"/>
    </row>
    <row r="164" spans="2:10" x14ac:dyDescent="0.25">
      <c r="B164" s="300"/>
      <c r="C164" s="300"/>
      <c r="D164" s="300"/>
      <c r="E164" s="300"/>
      <c r="F164" s="300"/>
      <c r="G164" s="300"/>
      <c r="H164" s="300"/>
      <c r="J164" s="431"/>
    </row>
    <row r="165" spans="2:10" x14ac:dyDescent="0.25">
      <c r="B165" s="300"/>
      <c r="C165" s="300"/>
      <c r="D165" s="300"/>
      <c r="E165" s="300"/>
      <c r="F165" s="300"/>
      <c r="G165" s="300"/>
      <c r="H165" s="300"/>
      <c r="J165" s="431"/>
    </row>
    <row r="166" spans="2:10" x14ac:dyDescent="0.25">
      <c r="B166" s="300"/>
      <c r="C166" s="300"/>
      <c r="D166" s="300"/>
      <c r="E166" s="300"/>
      <c r="F166" s="300"/>
      <c r="G166" s="300"/>
      <c r="H166" s="300"/>
      <c r="J166" s="431"/>
    </row>
    <row r="167" spans="2:10" x14ac:dyDescent="0.25">
      <c r="B167" s="300"/>
      <c r="C167" s="300"/>
      <c r="D167" s="300"/>
      <c r="E167" s="300"/>
      <c r="F167" s="300"/>
      <c r="G167" s="300"/>
      <c r="H167" s="300"/>
      <c r="J167" s="431"/>
    </row>
    <row r="168" spans="2:10" x14ac:dyDescent="0.25">
      <c r="B168" s="300"/>
      <c r="C168" s="300"/>
      <c r="D168" s="300"/>
      <c r="E168" s="300"/>
      <c r="F168" s="300"/>
      <c r="G168" s="300"/>
      <c r="H168" s="300"/>
      <c r="J168" s="431"/>
    </row>
    <row r="169" spans="2:10" x14ac:dyDescent="0.25">
      <c r="B169" s="300"/>
      <c r="C169" s="300"/>
      <c r="D169" s="300"/>
      <c r="E169" s="300"/>
      <c r="F169" s="300"/>
      <c r="G169" s="300"/>
      <c r="H169" s="300"/>
      <c r="J169" s="431"/>
    </row>
    <row r="170" spans="2:10" x14ac:dyDescent="0.25">
      <c r="B170" s="300"/>
      <c r="C170" s="300"/>
      <c r="D170" s="300"/>
      <c r="E170" s="300"/>
      <c r="F170" s="300"/>
      <c r="G170" s="300"/>
      <c r="H170" s="300"/>
      <c r="J170" s="431"/>
    </row>
    <row r="171" spans="2:10" x14ac:dyDescent="0.25">
      <c r="B171" s="300"/>
      <c r="C171" s="300"/>
      <c r="D171" s="300"/>
      <c r="E171" s="300"/>
      <c r="F171" s="300"/>
      <c r="G171" s="300"/>
      <c r="H171" s="300"/>
      <c r="J171" s="431"/>
    </row>
    <row r="172" spans="2:10" x14ac:dyDescent="0.25">
      <c r="B172" s="300"/>
      <c r="C172" s="300"/>
      <c r="D172" s="300"/>
      <c r="E172" s="300"/>
      <c r="F172" s="300"/>
      <c r="G172" s="300"/>
      <c r="H172" s="300"/>
      <c r="J172" s="431"/>
    </row>
    <row r="173" spans="2:10" x14ac:dyDescent="0.25">
      <c r="B173" s="300"/>
      <c r="C173" s="300"/>
      <c r="D173" s="300"/>
      <c r="E173" s="300"/>
      <c r="F173" s="300"/>
      <c r="G173" s="300"/>
      <c r="H173" s="300"/>
      <c r="J173" s="431"/>
    </row>
    <row r="174" spans="2:10" x14ac:dyDescent="0.25">
      <c r="B174" s="300"/>
      <c r="C174" s="300"/>
      <c r="D174" s="300"/>
      <c r="E174" s="300"/>
      <c r="F174" s="300"/>
      <c r="G174" s="300"/>
      <c r="H174" s="300"/>
      <c r="J174" s="431"/>
    </row>
    <row r="175" spans="2:10" x14ac:dyDescent="0.25">
      <c r="B175" s="300"/>
      <c r="C175" s="300"/>
      <c r="D175" s="300"/>
      <c r="E175" s="300"/>
      <c r="F175" s="300"/>
      <c r="G175" s="300"/>
      <c r="H175" s="300"/>
      <c r="J175" s="431"/>
    </row>
    <row r="176" spans="2:10" x14ac:dyDescent="0.25">
      <c r="B176" s="300"/>
      <c r="C176" s="300"/>
      <c r="D176" s="300"/>
      <c r="E176" s="300"/>
      <c r="F176" s="300"/>
      <c r="G176" s="300"/>
      <c r="H176" s="300"/>
      <c r="J176" s="431"/>
    </row>
    <row r="177" spans="2:10" x14ac:dyDescent="0.25">
      <c r="B177" s="300"/>
      <c r="C177" s="300"/>
      <c r="D177" s="300"/>
      <c r="E177" s="300"/>
      <c r="F177" s="300"/>
      <c r="G177" s="300"/>
      <c r="H177" s="300"/>
      <c r="J177" s="431"/>
    </row>
    <row r="178" spans="2:10" x14ac:dyDescent="0.25">
      <c r="B178" s="300"/>
      <c r="C178" s="300"/>
      <c r="D178" s="300"/>
      <c r="E178" s="300"/>
      <c r="F178" s="300"/>
      <c r="G178" s="300"/>
      <c r="H178" s="300"/>
      <c r="J178" s="431"/>
    </row>
    <row r="179" spans="2:10" x14ac:dyDescent="0.25">
      <c r="B179" s="300"/>
      <c r="C179" s="300"/>
      <c r="D179" s="300"/>
      <c r="E179" s="300"/>
      <c r="F179" s="300"/>
      <c r="G179" s="300"/>
      <c r="H179" s="300"/>
      <c r="J179" s="431"/>
    </row>
    <row r="180" spans="2:10" x14ac:dyDescent="0.25">
      <c r="B180" s="300"/>
      <c r="C180" s="300"/>
      <c r="D180" s="300"/>
      <c r="E180" s="300"/>
      <c r="F180" s="300"/>
      <c r="G180" s="300"/>
      <c r="H180" s="300"/>
      <c r="J180" s="431"/>
    </row>
    <row r="181" spans="2:10" x14ac:dyDescent="0.25">
      <c r="B181" s="300"/>
      <c r="C181" s="300"/>
      <c r="D181" s="300"/>
      <c r="E181" s="300"/>
      <c r="F181" s="300"/>
      <c r="G181" s="300"/>
      <c r="H181" s="300"/>
      <c r="J181" s="431"/>
    </row>
    <row r="182" spans="2:10" x14ac:dyDescent="0.25">
      <c r="B182" s="300"/>
      <c r="C182" s="300"/>
      <c r="D182" s="300"/>
      <c r="E182" s="300"/>
      <c r="F182" s="300"/>
      <c r="G182" s="300"/>
      <c r="H182" s="300"/>
      <c r="J182" s="431"/>
    </row>
    <row r="183" spans="2:10" x14ac:dyDescent="0.25">
      <c r="B183" s="300"/>
      <c r="C183" s="300"/>
      <c r="D183" s="300"/>
      <c r="E183" s="300"/>
      <c r="F183" s="300"/>
      <c r="G183" s="300"/>
      <c r="H183" s="300"/>
      <c r="J183" s="431"/>
    </row>
    <row r="184" spans="2:10" x14ac:dyDescent="0.25">
      <c r="B184" s="300"/>
      <c r="C184" s="300"/>
      <c r="D184" s="300"/>
      <c r="E184" s="300"/>
      <c r="F184" s="300"/>
      <c r="G184" s="300"/>
      <c r="H184" s="300"/>
      <c r="J184" s="431"/>
    </row>
    <row r="185" spans="2:10" x14ac:dyDescent="0.25">
      <c r="B185" s="300"/>
      <c r="C185" s="300"/>
      <c r="D185" s="300"/>
      <c r="E185" s="300"/>
      <c r="F185" s="300"/>
      <c r="G185" s="300"/>
      <c r="H185" s="300"/>
      <c r="J185" s="431"/>
    </row>
    <row r="186" spans="2:10" x14ac:dyDescent="0.25">
      <c r="B186" s="300"/>
      <c r="C186" s="300"/>
      <c r="D186" s="300"/>
      <c r="E186" s="300"/>
      <c r="F186" s="300"/>
      <c r="G186" s="300"/>
      <c r="H186" s="300"/>
      <c r="J186" s="431"/>
    </row>
    <row r="187" spans="2:10" x14ac:dyDescent="0.25">
      <c r="B187" s="300"/>
      <c r="C187" s="300"/>
      <c r="D187" s="300"/>
      <c r="E187" s="300"/>
      <c r="F187" s="300"/>
      <c r="G187" s="300"/>
      <c r="H187" s="300"/>
      <c r="J187" s="431"/>
    </row>
    <row r="188" spans="2:10" x14ac:dyDescent="0.25">
      <c r="B188" s="300"/>
      <c r="C188" s="300"/>
      <c r="D188" s="300"/>
      <c r="E188" s="300"/>
      <c r="F188" s="300"/>
      <c r="G188" s="300"/>
      <c r="H188" s="300"/>
      <c r="J188" s="431"/>
    </row>
    <row r="189" spans="2:10" x14ac:dyDescent="0.25">
      <c r="B189" s="300"/>
      <c r="C189" s="300"/>
      <c r="D189" s="300"/>
      <c r="E189" s="300"/>
      <c r="F189" s="300"/>
      <c r="G189" s="300"/>
      <c r="H189" s="300"/>
      <c r="J189" s="431"/>
    </row>
    <row r="190" spans="2:10" x14ac:dyDescent="0.25">
      <c r="B190" s="300"/>
      <c r="C190" s="300"/>
      <c r="D190" s="300"/>
      <c r="E190" s="300"/>
      <c r="F190" s="300"/>
      <c r="G190" s="300"/>
      <c r="H190" s="300"/>
      <c r="J190" s="431"/>
    </row>
    <row r="191" spans="2:10" x14ac:dyDescent="0.25">
      <c r="B191" s="300"/>
      <c r="C191" s="300"/>
      <c r="D191" s="300"/>
      <c r="E191" s="300"/>
      <c r="F191" s="300"/>
      <c r="G191" s="300"/>
      <c r="H191" s="300"/>
      <c r="J191" s="431"/>
    </row>
    <row r="192" spans="2:10" x14ac:dyDescent="0.25">
      <c r="B192" s="300"/>
      <c r="C192" s="300"/>
      <c r="D192" s="300"/>
      <c r="E192" s="300"/>
      <c r="F192" s="300"/>
      <c r="G192" s="300"/>
      <c r="H192" s="300"/>
      <c r="J192" s="431"/>
    </row>
    <row r="193" spans="2:10" x14ac:dyDescent="0.25">
      <c r="B193" s="300"/>
      <c r="C193" s="300"/>
      <c r="D193" s="300"/>
      <c r="E193" s="300"/>
      <c r="F193" s="300"/>
      <c r="G193" s="300"/>
      <c r="H193" s="300"/>
      <c r="J193" s="431"/>
    </row>
    <row r="194" spans="2:10" x14ac:dyDescent="0.25">
      <c r="B194" s="300"/>
      <c r="C194" s="300"/>
      <c r="D194" s="300"/>
      <c r="E194" s="300"/>
      <c r="F194" s="300"/>
      <c r="G194" s="300"/>
      <c r="H194" s="300"/>
      <c r="J194" s="431"/>
    </row>
    <row r="195" spans="2:10" x14ac:dyDescent="0.25">
      <c r="B195" s="300"/>
      <c r="C195" s="300"/>
      <c r="D195" s="300"/>
      <c r="E195" s="300"/>
      <c r="F195" s="300"/>
      <c r="G195" s="300"/>
      <c r="H195" s="300"/>
      <c r="J195" s="431"/>
    </row>
    <row r="196" spans="2:10" x14ac:dyDescent="0.25">
      <c r="B196" s="300"/>
      <c r="C196" s="300"/>
      <c r="D196" s="300"/>
      <c r="E196" s="300"/>
      <c r="F196" s="300"/>
      <c r="G196" s="300"/>
      <c r="H196" s="300"/>
      <c r="J196" s="431"/>
    </row>
    <row r="197" spans="2:10" x14ac:dyDescent="0.25">
      <c r="B197" s="300"/>
      <c r="C197" s="300"/>
      <c r="D197" s="300"/>
      <c r="E197" s="300"/>
      <c r="F197" s="300"/>
      <c r="G197" s="300"/>
      <c r="H197" s="300"/>
      <c r="J197" s="431"/>
    </row>
    <row r="198" spans="2:10" x14ac:dyDescent="0.25">
      <c r="B198" s="300"/>
      <c r="C198" s="300"/>
      <c r="D198" s="300"/>
      <c r="E198" s="300"/>
      <c r="F198" s="300"/>
      <c r="G198" s="300"/>
      <c r="H198" s="300"/>
      <c r="J198" s="431"/>
    </row>
    <row r="199" spans="2:10" x14ac:dyDescent="0.25">
      <c r="B199" s="300"/>
      <c r="C199" s="300"/>
      <c r="D199" s="300"/>
      <c r="E199" s="300"/>
      <c r="F199" s="300"/>
      <c r="G199" s="300"/>
      <c r="H199" s="300"/>
      <c r="J199" s="431"/>
    </row>
    <row r="200" spans="2:10" x14ac:dyDescent="0.25">
      <c r="B200" s="300"/>
      <c r="C200" s="300"/>
      <c r="D200" s="300"/>
      <c r="E200" s="300"/>
      <c r="F200" s="300"/>
      <c r="G200" s="300"/>
      <c r="H200" s="300"/>
      <c r="J200" s="431"/>
    </row>
    <row r="201" spans="2:10" x14ac:dyDescent="0.25">
      <c r="B201" s="300"/>
      <c r="C201" s="300"/>
      <c r="D201" s="300"/>
      <c r="E201" s="300"/>
      <c r="F201" s="300"/>
      <c r="G201" s="300"/>
      <c r="H201" s="300"/>
      <c r="J201" s="431"/>
    </row>
    <row r="202" spans="2:10" x14ac:dyDescent="0.25">
      <c r="B202" s="300"/>
      <c r="C202" s="300"/>
      <c r="D202" s="300"/>
      <c r="E202" s="300"/>
      <c r="F202" s="300"/>
      <c r="G202" s="300"/>
      <c r="H202" s="300"/>
      <c r="J202" s="431"/>
    </row>
    <row r="203" spans="2:10" x14ac:dyDescent="0.25">
      <c r="B203" s="300"/>
      <c r="C203" s="300"/>
      <c r="D203" s="300"/>
      <c r="E203" s="300"/>
      <c r="F203" s="300"/>
      <c r="G203" s="300"/>
      <c r="H203" s="300"/>
      <c r="J203" s="431"/>
    </row>
    <row r="204" spans="2:10" x14ac:dyDescent="0.25">
      <c r="B204" s="300"/>
      <c r="C204" s="300"/>
      <c r="D204" s="300"/>
      <c r="E204" s="300"/>
      <c r="F204" s="300"/>
      <c r="G204" s="300"/>
      <c r="H204" s="300"/>
      <c r="J204" s="431"/>
    </row>
    <row r="205" spans="2:10" x14ac:dyDescent="0.25">
      <c r="B205" s="300"/>
      <c r="C205" s="300"/>
      <c r="D205" s="300"/>
      <c r="E205" s="300"/>
      <c r="F205" s="300"/>
      <c r="G205" s="300"/>
      <c r="H205" s="300"/>
      <c r="J205" s="431"/>
    </row>
    <row r="206" spans="2:10" x14ac:dyDescent="0.25">
      <c r="B206" s="300"/>
      <c r="C206" s="300"/>
      <c r="D206" s="300"/>
      <c r="E206" s="300"/>
      <c r="F206" s="300"/>
      <c r="G206" s="300"/>
      <c r="H206" s="300"/>
      <c r="J206" s="431"/>
    </row>
    <row r="207" spans="2:10" x14ac:dyDescent="0.25">
      <c r="B207" s="300"/>
      <c r="C207" s="300"/>
      <c r="D207" s="300"/>
      <c r="E207" s="300"/>
      <c r="F207" s="300"/>
      <c r="G207" s="300"/>
      <c r="H207" s="300"/>
      <c r="J207" s="431"/>
    </row>
    <row r="208" spans="2:10" x14ac:dyDescent="0.25">
      <c r="B208" s="300"/>
      <c r="C208" s="300"/>
      <c r="D208" s="300"/>
      <c r="E208" s="300"/>
      <c r="F208" s="300"/>
      <c r="G208" s="300"/>
      <c r="H208" s="300"/>
      <c r="J208" s="431"/>
    </row>
    <row r="209" spans="2:10" x14ac:dyDescent="0.25">
      <c r="B209" s="300"/>
      <c r="C209" s="300"/>
      <c r="D209" s="300"/>
      <c r="E209" s="300"/>
      <c r="F209" s="300"/>
      <c r="G209" s="300"/>
      <c r="H209" s="300"/>
      <c r="J209" s="431"/>
    </row>
    <row r="210" spans="2:10" x14ac:dyDescent="0.25">
      <c r="B210" s="300"/>
      <c r="C210" s="300"/>
      <c r="D210" s="300"/>
      <c r="E210" s="300"/>
      <c r="F210" s="300"/>
      <c r="G210" s="300"/>
      <c r="H210" s="300"/>
      <c r="J210" s="431"/>
    </row>
    <row r="211" spans="2:10" x14ac:dyDescent="0.25">
      <c r="B211" s="300"/>
      <c r="C211" s="300"/>
      <c r="D211" s="300"/>
      <c r="E211" s="300"/>
      <c r="F211" s="300"/>
      <c r="G211" s="300"/>
      <c r="H211" s="300"/>
      <c r="J211" s="431"/>
    </row>
    <row r="212" spans="2:10" x14ac:dyDescent="0.25">
      <c r="B212" s="300"/>
      <c r="C212" s="300"/>
      <c r="D212" s="300"/>
      <c r="E212" s="300"/>
      <c r="F212" s="300"/>
      <c r="G212" s="300"/>
      <c r="H212" s="300"/>
      <c r="J212" s="431"/>
    </row>
    <row r="213" spans="2:10" x14ac:dyDescent="0.25">
      <c r="B213" s="300"/>
      <c r="C213" s="300"/>
      <c r="D213" s="300"/>
      <c r="E213" s="300"/>
      <c r="F213" s="300"/>
      <c r="G213" s="300"/>
      <c r="H213" s="300"/>
      <c r="J213" s="431"/>
    </row>
    <row r="214" spans="2:10" x14ac:dyDescent="0.25">
      <c r="B214" s="300"/>
      <c r="C214" s="300"/>
      <c r="D214" s="300"/>
      <c r="E214" s="300"/>
      <c r="F214" s="300"/>
      <c r="G214" s="300"/>
      <c r="H214" s="300"/>
      <c r="J214" s="431"/>
    </row>
    <row r="215" spans="2:10" x14ac:dyDescent="0.25">
      <c r="B215" s="300"/>
      <c r="C215" s="300"/>
      <c r="D215" s="300"/>
      <c r="E215" s="300"/>
      <c r="F215" s="300"/>
      <c r="G215" s="300"/>
      <c r="H215" s="300"/>
      <c r="J215" s="431"/>
    </row>
    <row r="216" spans="2:10" x14ac:dyDescent="0.25">
      <c r="B216" s="300"/>
      <c r="C216" s="300"/>
      <c r="D216" s="300"/>
      <c r="E216" s="300"/>
      <c r="F216" s="300"/>
      <c r="G216" s="300"/>
      <c r="H216" s="300"/>
      <c r="J216" s="431"/>
    </row>
    <row r="217" spans="2:10" x14ac:dyDescent="0.25">
      <c r="B217" s="300"/>
      <c r="C217" s="300"/>
      <c r="D217" s="300"/>
      <c r="E217" s="300"/>
      <c r="F217" s="300"/>
      <c r="G217" s="300"/>
      <c r="H217" s="300"/>
      <c r="J217" s="431"/>
    </row>
    <row r="218" spans="2:10" x14ac:dyDescent="0.25">
      <c r="B218" s="300"/>
      <c r="C218" s="300"/>
      <c r="D218" s="300"/>
      <c r="E218" s="300"/>
      <c r="F218" s="300"/>
      <c r="G218" s="300"/>
      <c r="H218" s="300"/>
      <c r="J218" s="431"/>
    </row>
    <row r="219" spans="2:10" x14ac:dyDescent="0.25">
      <c r="B219" s="300"/>
      <c r="C219" s="300"/>
      <c r="D219" s="300"/>
      <c r="E219" s="300"/>
      <c r="F219" s="300"/>
      <c r="G219" s="300"/>
      <c r="H219" s="300"/>
      <c r="J219" s="431"/>
    </row>
    <row r="220" spans="2:10" x14ac:dyDescent="0.25">
      <c r="B220" s="300"/>
      <c r="C220" s="300"/>
      <c r="D220" s="300"/>
      <c r="E220" s="300"/>
      <c r="F220" s="300"/>
      <c r="G220" s="300"/>
      <c r="H220" s="300"/>
      <c r="J220" s="431"/>
    </row>
    <row r="221" spans="2:10" x14ac:dyDescent="0.25">
      <c r="B221" s="300"/>
      <c r="C221" s="300"/>
      <c r="D221" s="300"/>
      <c r="E221" s="300"/>
      <c r="F221" s="300"/>
      <c r="G221" s="300"/>
      <c r="H221" s="300"/>
      <c r="J221" s="431"/>
    </row>
    <row r="222" spans="2:10" x14ac:dyDescent="0.25">
      <c r="B222" s="300"/>
      <c r="C222" s="300"/>
      <c r="D222" s="300"/>
      <c r="E222" s="300"/>
      <c r="F222" s="300"/>
      <c r="G222" s="300"/>
      <c r="H222" s="300"/>
      <c r="J222" s="431"/>
    </row>
    <row r="223" spans="2:10" x14ac:dyDescent="0.25">
      <c r="B223" s="300"/>
      <c r="C223" s="300"/>
      <c r="D223" s="300"/>
      <c r="E223" s="300"/>
      <c r="F223" s="300"/>
      <c r="G223" s="300"/>
      <c r="H223" s="300"/>
      <c r="J223" s="431"/>
    </row>
    <row r="224" spans="2:10" x14ac:dyDescent="0.25">
      <c r="B224" s="300"/>
      <c r="C224" s="300"/>
      <c r="D224" s="300"/>
      <c r="E224" s="300"/>
      <c r="F224" s="300"/>
      <c r="G224" s="300"/>
      <c r="H224" s="300"/>
    </row>
    <row r="225" spans="2:8" x14ac:dyDescent="0.25">
      <c r="B225" s="300"/>
      <c r="C225" s="300"/>
      <c r="D225" s="300"/>
      <c r="E225" s="300"/>
      <c r="F225" s="300"/>
      <c r="G225" s="300"/>
      <c r="H225" s="300"/>
    </row>
    <row r="226" spans="2:8" x14ac:dyDescent="0.25">
      <c r="B226" s="300"/>
      <c r="C226" s="300"/>
      <c r="D226" s="300"/>
      <c r="E226" s="300"/>
      <c r="F226" s="300"/>
      <c r="G226" s="300"/>
      <c r="H226" s="300"/>
    </row>
    <row r="227" spans="2:8" x14ac:dyDescent="0.25">
      <c r="B227" s="300"/>
      <c r="C227" s="300"/>
      <c r="D227" s="300"/>
      <c r="E227" s="300"/>
      <c r="F227" s="300"/>
      <c r="G227" s="300"/>
      <c r="H227" s="300"/>
    </row>
    <row r="228" spans="2:8" x14ac:dyDescent="0.25">
      <c r="B228" s="300"/>
      <c r="C228" s="300"/>
      <c r="D228" s="300"/>
      <c r="E228" s="300"/>
      <c r="F228" s="300"/>
      <c r="G228" s="300"/>
      <c r="H228" s="300"/>
    </row>
    <row r="229" spans="2:8" x14ac:dyDescent="0.25">
      <c r="B229" s="300"/>
      <c r="C229" s="300"/>
      <c r="D229" s="300"/>
      <c r="E229" s="300"/>
      <c r="F229" s="300"/>
      <c r="G229" s="300"/>
      <c r="H229" s="300"/>
    </row>
    <row r="230" spans="2:8" x14ac:dyDescent="0.25">
      <c r="B230" s="300"/>
      <c r="C230" s="300"/>
      <c r="D230" s="300"/>
      <c r="E230" s="300"/>
      <c r="F230" s="300"/>
      <c r="G230" s="300"/>
      <c r="H230" s="300"/>
    </row>
    <row r="231" spans="2:8" x14ac:dyDescent="0.25">
      <c r="B231" s="300"/>
      <c r="C231" s="300"/>
      <c r="D231" s="300"/>
      <c r="E231" s="300"/>
      <c r="F231" s="300"/>
      <c r="G231" s="300"/>
      <c r="H231" s="300"/>
    </row>
    <row r="232" spans="2:8" x14ac:dyDescent="0.25">
      <c r="B232" s="300"/>
      <c r="C232" s="300"/>
      <c r="D232" s="300"/>
      <c r="E232" s="300"/>
      <c r="F232" s="300"/>
      <c r="G232" s="300"/>
      <c r="H232" s="300"/>
    </row>
    <row r="233" spans="2:8" x14ac:dyDescent="0.25">
      <c r="B233" s="300"/>
      <c r="C233" s="300"/>
      <c r="D233" s="300"/>
      <c r="E233" s="300"/>
      <c r="F233" s="300"/>
      <c r="G233" s="300"/>
      <c r="H233" s="300"/>
    </row>
    <row r="234" spans="2:8" x14ac:dyDescent="0.25">
      <c r="B234" s="300"/>
      <c r="C234" s="300"/>
      <c r="D234" s="300"/>
      <c r="E234" s="300"/>
      <c r="F234" s="300"/>
      <c r="G234" s="300"/>
      <c r="H234" s="300"/>
    </row>
    <row r="235" spans="2:8" x14ac:dyDescent="0.25">
      <c r="B235" s="300"/>
      <c r="C235" s="300"/>
      <c r="D235" s="300"/>
      <c r="E235" s="300"/>
      <c r="F235" s="300"/>
      <c r="G235" s="300"/>
      <c r="H235" s="300"/>
    </row>
    <row r="236" spans="2:8" x14ac:dyDescent="0.25">
      <c r="B236" s="300"/>
      <c r="C236" s="300"/>
      <c r="D236" s="300"/>
      <c r="E236" s="300"/>
      <c r="F236" s="300"/>
      <c r="G236" s="300"/>
      <c r="H236" s="300"/>
    </row>
    <row r="237" spans="2:8" x14ac:dyDescent="0.25">
      <c r="B237" s="300"/>
      <c r="C237" s="300"/>
      <c r="D237" s="300"/>
      <c r="E237" s="300"/>
      <c r="F237" s="300"/>
      <c r="G237" s="300"/>
      <c r="H237" s="300"/>
    </row>
    <row r="238" spans="2:8" x14ac:dyDescent="0.25">
      <c r="B238" s="300"/>
      <c r="C238" s="300"/>
      <c r="D238" s="300"/>
      <c r="E238" s="300"/>
      <c r="F238" s="300"/>
      <c r="G238" s="300"/>
      <c r="H238" s="300"/>
    </row>
    <row r="239" spans="2:8" x14ac:dyDescent="0.25">
      <c r="B239" s="300"/>
      <c r="C239" s="300"/>
      <c r="D239" s="300"/>
      <c r="E239" s="300"/>
      <c r="F239" s="300"/>
      <c r="G239" s="300"/>
      <c r="H239" s="300"/>
    </row>
    <row r="240" spans="2:8" x14ac:dyDescent="0.25">
      <c r="B240" s="300"/>
      <c r="C240" s="300"/>
      <c r="D240" s="300"/>
      <c r="E240" s="300"/>
      <c r="F240" s="300"/>
      <c r="G240" s="300"/>
      <c r="H240" s="300"/>
    </row>
    <row r="241" spans="2:8" x14ac:dyDescent="0.25">
      <c r="B241" s="300"/>
      <c r="C241" s="300"/>
      <c r="D241" s="300"/>
      <c r="E241" s="300"/>
      <c r="F241" s="300"/>
      <c r="G241" s="300"/>
      <c r="H241" s="300"/>
    </row>
    <row r="242" spans="2:8" x14ac:dyDescent="0.25">
      <c r="B242" s="300"/>
      <c r="C242" s="300"/>
      <c r="D242" s="300"/>
      <c r="E242" s="300"/>
      <c r="F242" s="300"/>
      <c r="G242" s="300"/>
      <c r="H242" s="300"/>
    </row>
    <row r="243" spans="2:8" x14ac:dyDescent="0.25">
      <c r="B243" s="300"/>
      <c r="C243" s="300"/>
      <c r="D243" s="300"/>
      <c r="E243" s="300"/>
      <c r="F243" s="300"/>
      <c r="G243" s="300"/>
      <c r="H243" s="300"/>
    </row>
    <row r="244" spans="2:8" x14ac:dyDescent="0.25">
      <c r="B244" s="300"/>
      <c r="C244" s="300"/>
      <c r="D244" s="300"/>
      <c r="E244" s="300"/>
      <c r="F244" s="300"/>
      <c r="G244" s="300"/>
      <c r="H244" s="300"/>
    </row>
    <row r="245" spans="2:8" x14ac:dyDescent="0.25">
      <c r="B245" s="300"/>
      <c r="C245" s="300"/>
      <c r="D245" s="300"/>
      <c r="E245" s="300"/>
      <c r="F245" s="300"/>
      <c r="G245" s="300"/>
      <c r="H245" s="300"/>
    </row>
    <row r="246" spans="2:8" x14ac:dyDescent="0.25">
      <c r="B246" s="300"/>
      <c r="C246" s="300"/>
      <c r="D246" s="300"/>
      <c r="E246" s="300"/>
      <c r="G246" s="300"/>
      <c r="H246" s="300"/>
    </row>
    <row r="247" spans="2:8" x14ac:dyDescent="0.25">
      <c r="B247" s="300"/>
      <c r="C247" s="300"/>
      <c r="D247" s="300"/>
      <c r="E247" s="300"/>
      <c r="G247" s="300"/>
      <c r="H247" s="300"/>
    </row>
    <row r="248" spans="2:8" x14ac:dyDescent="0.25">
      <c r="B248" s="300"/>
      <c r="C248" s="300"/>
      <c r="D248" s="300"/>
      <c r="E248" s="300"/>
      <c r="G248" s="300"/>
      <c r="H248" s="300"/>
    </row>
    <row r="249" spans="2:8" x14ac:dyDescent="0.25">
      <c r="B249" s="300"/>
      <c r="C249" s="300"/>
      <c r="D249" s="300"/>
      <c r="E249" s="300"/>
      <c r="G249" s="300"/>
      <c r="H249" s="300"/>
    </row>
    <row r="250" spans="2:8" x14ac:dyDescent="0.25">
      <c r="B250" s="300"/>
      <c r="C250" s="300"/>
      <c r="D250" s="300"/>
      <c r="E250" s="300"/>
      <c r="G250" s="300"/>
      <c r="H250" s="300"/>
    </row>
    <row r="251" spans="2:8" x14ac:dyDescent="0.25">
      <c r="B251" s="300"/>
      <c r="C251" s="300"/>
      <c r="D251" s="300"/>
      <c r="E251" s="300"/>
      <c r="G251" s="300"/>
      <c r="H251" s="300"/>
    </row>
    <row r="252" spans="2:8" x14ac:dyDescent="0.25">
      <c r="B252" s="300"/>
      <c r="C252" s="300"/>
      <c r="D252" s="300"/>
      <c r="E252" s="300"/>
      <c r="G252" s="300"/>
      <c r="H252" s="300"/>
    </row>
    <row r="253" spans="2:8" x14ac:dyDescent="0.25">
      <c r="B253" s="300"/>
      <c r="C253" s="300"/>
      <c r="D253" s="300"/>
      <c r="E253" s="300"/>
      <c r="G253" s="300"/>
      <c r="H253" s="300"/>
    </row>
    <row r="254" spans="2:8" x14ac:dyDescent="0.25">
      <c r="B254" s="300"/>
      <c r="C254" s="300"/>
      <c r="D254" s="300"/>
      <c r="E254" s="300"/>
      <c r="G254" s="300"/>
      <c r="H254" s="300"/>
    </row>
    <row r="255" spans="2:8" x14ac:dyDescent="0.25">
      <c r="B255" s="300"/>
      <c r="C255" s="300"/>
      <c r="D255" s="300"/>
      <c r="E255" s="300"/>
      <c r="G255" s="300"/>
      <c r="H255" s="300"/>
    </row>
    <row r="256" spans="2:8" x14ac:dyDescent="0.25">
      <c r="B256" s="300"/>
      <c r="C256" s="300"/>
      <c r="D256" s="300"/>
      <c r="E256" s="300"/>
      <c r="G256" s="300"/>
      <c r="H256" s="300"/>
    </row>
    <row r="257" spans="2:8" x14ac:dyDescent="0.25">
      <c r="B257" s="300"/>
      <c r="C257" s="300"/>
      <c r="D257" s="300"/>
      <c r="E257" s="300"/>
      <c r="G257" s="300"/>
      <c r="H257" s="300"/>
    </row>
    <row r="258" spans="2:8" x14ac:dyDescent="0.25">
      <c r="B258" s="300"/>
      <c r="C258" s="300"/>
      <c r="D258" s="300"/>
      <c r="E258" s="300"/>
      <c r="G258" s="300"/>
      <c r="H258" s="300"/>
    </row>
    <row r="259" spans="2:8" x14ac:dyDescent="0.25">
      <c r="B259" s="300"/>
      <c r="C259" s="300"/>
      <c r="D259" s="300"/>
      <c r="E259" s="300"/>
      <c r="G259" s="300"/>
      <c r="H259" s="300"/>
    </row>
    <row r="260" spans="2:8" x14ac:dyDescent="0.25">
      <c r="B260" s="300"/>
      <c r="C260" s="300"/>
      <c r="D260" s="300"/>
      <c r="E260" s="300"/>
      <c r="H260" s="300"/>
    </row>
    <row r="261" spans="2:8" x14ac:dyDescent="0.25">
      <c r="B261" s="300"/>
      <c r="C261" s="300"/>
      <c r="D261" s="300"/>
      <c r="E261" s="300"/>
      <c r="H261" s="300"/>
    </row>
    <row r="262" spans="2:8" x14ac:dyDescent="0.25">
      <c r="B262" s="300"/>
      <c r="C262" s="300"/>
      <c r="D262" s="300"/>
      <c r="E262" s="300"/>
      <c r="H262" s="300"/>
    </row>
    <row r="263" spans="2:8" x14ac:dyDescent="0.25">
      <c r="B263" s="300"/>
      <c r="C263" s="300"/>
      <c r="D263" s="300"/>
      <c r="E263" s="300"/>
      <c r="H263" s="300"/>
    </row>
    <row r="264" spans="2:8" x14ac:dyDescent="0.25">
      <c r="B264" s="300"/>
      <c r="C264" s="300"/>
      <c r="D264" s="300"/>
      <c r="E264" s="300"/>
      <c r="H264" s="300"/>
    </row>
    <row r="265" spans="2:8" x14ac:dyDescent="0.25">
      <c r="B265" s="300"/>
      <c r="C265" s="300"/>
      <c r="D265" s="300"/>
      <c r="E265" s="300"/>
      <c r="H265" s="300"/>
    </row>
    <row r="266" spans="2:8" x14ac:dyDescent="0.25">
      <c r="B266" s="300"/>
      <c r="C266" s="300"/>
      <c r="D266" s="300"/>
      <c r="E266" s="300"/>
      <c r="H266" s="300"/>
    </row>
    <row r="267" spans="2:8" x14ac:dyDescent="0.25">
      <c r="B267" s="300"/>
      <c r="C267" s="300"/>
      <c r="D267" s="300"/>
      <c r="E267" s="300"/>
      <c r="H267" s="300"/>
    </row>
    <row r="268" spans="2:8" x14ac:dyDescent="0.25">
      <c r="B268" s="300"/>
      <c r="C268" s="300"/>
      <c r="D268" s="300"/>
      <c r="E268" s="300"/>
      <c r="H268" s="300"/>
    </row>
    <row r="269" spans="2:8" x14ac:dyDescent="0.25">
      <c r="B269" s="300"/>
      <c r="C269" s="300"/>
      <c r="D269" s="300"/>
      <c r="E269" s="300"/>
      <c r="H269" s="300"/>
    </row>
    <row r="270" spans="2:8" x14ac:dyDescent="0.25">
      <c r="B270" s="300"/>
      <c r="C270" s="300"/>
      <c r="D270" s="300"/>
      <c r="E270" s="300"/>
      <c r="H270" s="300"/>
    </row>
    <row r="271" spans="2:8" x14ac:dyDescent="0.25">
      <c r="B271" s="300"/>
      <c r="C271" s="300"/>
      <c r="D271" s="300"/>
      <c r="E271" s="300"/>
      <c r="H271" s="300"/>
    </row>
    <row r="272" spans="2:8" x14ac:dyDescent="0.25">
      <c r="B272" s="300"/>
      <c r="C272" s="300"/>
      <c r="D272" s="300"/>
      <c r="E272" s="300"/>
      <c r="H272" s="300"/>
    </row>
    <row r="273" spans="2:8" x14ac:dyDescent="0.25">
      <c r="B273" s="300"/>
      <c r="C273" s="300"/>
      <c r="D273" s="300"/>
      <c r="E273" s="300"/>
      <c r="H273" s="300"/>
    </row>
    <row r="274" spans="2:8" x14ac:dyDescent="0.25">
      <c r="B274" s="300"/>
      <c r="C274" s="300"/>
      <c r="D274" s="300"/>
      <c r="E274" s="300"/>
      <c r="H274" s="300"/>
    </row>
    <row r="275" spans="2:8" x14ac:dyDescent="0.25">
      <c r="B275" s="300"/>
      <c r="C275" s="300"/>
      <c r="D275" s="300"/>
      <c r="E275" s="300"/>
      <c r="H275" s="300"/>
    </row>
    <row r="276" spans="2:8" x14ac:dyDescent="0.25">
      <c r="B276" s="300"/>
      <c r="C276" s="300"/>
      <c r="D276" s="300"/>
      <c r="E276" s="300"/>
      <c r="H276" s="300"/>
    </row>
    <row r="277" spans="2:8" x14ac:dyDescent="0.25">
      <c r="B277" s="300"/>
      <c r="C277" s="300"/>
      <c r="D277" s="300"/>
      <c r="E277" s="300"/>
      <c r="H277" s="300"/>
    </row>
    <row r="278" spans="2:8" x14ac:dyDescent="0.25">
      <c r="B278" s="300"/>
      <c r="C278" s="300"/>
      <c r="D278" s="300"/>
      <c r="E278" s="300"/>
      <c r="H278" s="300"/>
    </row>
    <row r="279" spans="2:8" x14ac:dyDescent="0.25">
      <c r="B279" s="300"/>
      <c r="C279" s="300"/>
      <c r="D279" s="300"/>
      <c r="E279" s="300"/>
      <c r="H279" s="300"/>
    </row>
    <row r="280" spans="2:8" x14ac:dyDescent="0.25">
      <c r="B280" s="300"/>
      <c r="C280" s="300"/>
      <c r="D280" s="300"/>
      <c r="E280" s="300"/>
      <c r="H280" s="300"/>
    </row>
    <row r="281" spans="2:8" x14ac:dyDescent="0.25">
      <c r="B281" s="300"/>
      <c r="C281" s="300"/>
      <c r="D281" s="300"/>
      <c r="E281" s="300"/>
      <c r="H281" s="300"/>
    </row>
    <row r="282" spans="2:8" x14ac:dyDescent="0.25">
      <c r="B282" s="300"/>
      <c r="C282" s="300"/>
      <c r="D282" s="300"/>
      <c r="E282" s="300"/>
      <c r="H282" s="300"/>
    </row>
    <row r="283" spans="2:8" x14ac:dyDescent="0.25">
      <c r="B283" s="300"/>
      <c r="C283" s="300"/>
      <c r="D283" s="300"/>
      <c r="E283" s="300"/>
      <c r="H283" s="300"/>
    </row>
    <row r="284" spans="2:8" x14ac:dyDescent="0.25">
      <c r="B284" s="300"/>
      <c r="C284" s="300"/>
      <c r="D284" s="300"/>
      <c r="E284" s="300"/>
      <c r="H284" s="300"/>
    </row>
    <row r="285" spans="2:8" x14ac:dyDescent="0.25">
      <c r="B285" s="300"/>
      <c r="C285" s="300"/>
      <c r="D285" s="300"/>
      <c r="E285" s="300"/>
      <c r="H285" s="300"/>
    </row>
    <row r="286" spans="2:8" x14ac:dyDescent="0.25">
      <c r="B286" s="300"/>
      <c r="C286" s="300"/>
      <c r="D286" s="300"/>
      <c r="E286" s="300"/>
      <c r="H286" s="300"/>
    </row>
    <row r="287" spans="2:8" x14ac:dyDescent="0.25">
      <c r="B287" s="300"/>
      <c r="C287" s="300"/>
      <c r="D287" s="300"/>
      <c r="E287" s="300"/>
      <c r="H287" s="300"/>
    </row>
    <row r="288" spans="2:8" x14ac:dyDescent="0.25">
      <c r="B288" s="300"/>
      <c r="C288" s="300"/>
      <c r="D288" s="300"/>
      <c r="E288" s="300"/>
      <c r="H288" s="300"/>
    </row>
    <row r="289" spans="2:8" x14ac:dyDescent="0.25">
      <c r="B289" s="300"/>
      <c r="C289" s="300"/>
      <c r="D289" s="300"/>
      <c r="E289" s="300"/>
      <c r="H289" s="300"/>
    </row>
    <row r="290" spans="2:8" x14ac:dyDescent="0.25">
      <c r="B290" s="300"/>
      <c r="C290" s="300"/>
      <c r="D290" s="300"/>
      <c r="E290" s="300"/>
      <c r="H290" s="300"/>
    </row>
    <row r="291" spans="2:8" x14ac:dyDescent="0.25">
      <c r="B291" s="300"/>
      <c r="C291" s="300"/>
      <c r="D291" s="300"/>
      <c r="E291" s="300"/>
      <c r="H291" s="300"/>
    </row>
    <row r="292" spans="2:8" x14ac:dyDescent="0.25">
      <c r="B292" s="300"/>
      <c r="C292" s="300"/>
      <c r="D292" s="300"/>
      <c r="E292" s="300"/>
      <c r="H292" s="300"/>
    </row>
    <row r="293" spans="2:8" x14ac:dyDescent="0.25">
      <c r="B293" s="300"/>
      <c r="C293" s="300"/>
      <c r="D293" s="300"/>
      <c r="E293" s="300"/>
      <c r="H293" s="300"/>
    </row>
    <row r="294" spans="2:8" x14ac:dyDescent="0.25">
      <c r="B294" s="300"/>
      <c r="C294" s="300"/>
      <c r="D294" s="300"/>
      <c r="E294" s="300"/>
      <c r="H294" s="300"/>
    </row>
    <row r="295" spans="2:8" x14ac:dyDescent="0.25">
      <c r="B295" s="300"/>
      <c r="C295" s="300"/>
      <c r="D295" s="300"/>
      <c r="E295" s="300"/>
      <c r="H295" s="300"/>
    </row>
    <row r="296" spans="2:8" x14ac:dyDescent="0.25">
      <c r="B296" s="300"/>
      <c r="C296" s="300"/>
      <c r="D296" s="300"/>
      <c r="E296" s="300"/>
      <c r="H296" s="300"/>
    </row>
    <row r="297" spans="2:8" x14ac:dyDescent="0.25">
      <c r="B297" s="300"/>
      <c r="C297" s="300"/>
      <c r="D297" s="300"/>
      <c r="E297" s="300"/>
      <c r="H297" s="300"/>
    </row>
    <row r="298" spans="2:8" x14ac:dyDescent="0.25">
      <c r="B298" s="300"/>
      <c r="C298" s="300"/>
      <c r="D298" s="300"/>
      <c r="E298" s="300"/>
      <c r="H298" s="300"/>
    </row>
    <row r="299" spans="2:8" x14ac:dyDescent="0.25">
      <c r="B299" s="300"/>
      <c r="C299" s="300"/>
      <c r="D299" s="300"/>
      <c r="E299" s="300"/>
      <c r="H299" s="300"/>
    </row>
    <row r="300" spans="2:8" x14ac:dyDescent="0.25">
      <c r="B300" s="300"/>
      <c r="C300" s="300"/>
      <c r="D300" s="300"/>
      <c r="E300" s="300"/>
      <c r="H300" s="300"/>
    </row>
    <row r="301" spans="2:8" x14ac:dyDescent="0.25">
      <c r="B301" s="300"/>
      <c r="C301" s="300"/>
      <c r="D301" s="300"/>
      <c r="E301" s="300"/>
      <c r="H301" s="300"/>
    </row>
    <row r="302" spans="2:8" x14ac:dyDescent="0.25">
      <c r="B302" s="300"/>
      <c r="C302" s="300"/>
      <c r="D302" s="300"/>
      <c r="E302" s="300"/>
      <c r="H302" s="300"/>
    </row>
    <row r="303" spans="2:8" x14ac:dyDescent="0.25">
      <c r="B303" s="300"/>
      <c r="C303" s="300"/>
      <c r="D303" s="300"/>
      <c r="E303" s="300"/>
      <c r="H303" s="300"/>
    </row>
    <row r="304" spans="2:8" x14ac:dyDescent="0.25">
      <c r="B304" s="300"/>
      <c r="C304" s="300"/>
      <c r="D304" s="300"/>
      <c r="E304" s="300"/>
      <c r="H304" s="300"/>
    </row>
    <row r="305" spans="2:8" x14ac:dyDescent="0.25">
      <c r="B305" s="300"/>
      <c r="C305" s="300"/>
      <c r="D305" s="300"/>
      <c r="E305" s="300"/>
      <c r="H305" s="300"/>
    </row>
    <row r="306" spans="2:8" x14ac:dyDescent="0.25">
      <c r="B306" s="300"/>
      <c r="C306" s="300"/>
      <c r="D306" s="300"/>
      <c r="E306" s="300"/>
      <c r="H306" s="300"/>
    </row>
    <row r="307" spans="2:8" x14ac:dyDescent="0.25">
      <c r="B307" s="300"/>
      <c r="C307" s="300"/>
      <c r="D307" s="300"/>
      <c r="E307" s="300"/>
      <c r="H307" s="300"/>
    </row>
    <row r="308" spans="2:8" x14ac:dyDescent="0.25">
      <c r="B308" s="300"/>
      <c r="C308" s="300"/>
      <c r="D308" s="300"/>
      <c r="E308" s="300"/>
      <c r="H308" s="300"/>
    </row>
    <row r="309" spans="2:8" x14ac:dyDescent="0.25">
      <c r="B309" s="300"/>
      <c r="C309" s="300"/>
      <c r="D309" s="300"/>
      <c r="E309" s="300"/>
      <c r="H309" s="300"/>
    </row>
    <row r="310" spans="2:8" x14ac:dyDescent="0.25">
      <c r="B310" s="300"/>
      <c r="C310" s="300"/>
      <c r="D310" s="300"/>
      <c r="E310" s="300"/>
      <c r="H310" s="300"/>
    </row>
    <row r="311" spans="2:8" x14ac:dyDescent="0.25">
      <c r="B311" s="300"/>
      <c r="C311" s="300"/>
      <c r="D311" s="300"/>
      <c r="E311" s="300"/>
      <c r="H311" s="300"/>
    </row>
    <row r="312" spans="2:8" x14ac:dyDescent="0.25">
      <c r="B312" s="300"/>
      <c r="C312" s="300"/>
      <c r="D312" s="300"/>
      <c r="E312" s="300"/>
      <c r="H312" s="300"/>
    </row>
    <row r="313" spans="2:8" x14ac:dyDescent="0.25">
      <c r="B313" s="300"/>
      <c r="C313" s="300"/>
      <c r="D313" s="300"/>
      <c r="E313" s="300"/>
      <c r="H313" s="300"/>
    </row>
    <row r="314" spans="2:8" x14ac:dyDescent="0.25">
      <c r="B314" s="300"/>
      <c r="C314" s="300"/>
      <c r="D314" s="300"/>
      <c r="E314" s="300"/>
      <c r="H314" s="300"/>
    </row>
    <row r="315" spans="2:8" x14ac:dyDescent="0.25">
      <c r="B315" s="300"/>
      <c r="C315" s="300"/>
      <c r="D315" s="300"/>
      <c r="E315" s="300"/>
      <c r="H315" s="300"/>
    </row>
    <row r="316" spans="2:8" x14ac:dyDescent="0.25">
      <c r="B316" s="300"/>
      <c r="C316" s="300"/>
      <c r="D316" s="300"/>
      <c r="E316" s="300"/>
      <c r="H316" s="300"/>
    </row>
    <row r="317" spans="2:8" x14ac:dyDescent="0.25">
      <c r="B317" s="300"/>
      <c r="C317" s="300"/>
      <c r="D317" s="300"/>
      <c r="E317" s="300"/>
      <c r="H317" s="300"/>
    </row>
    <row r="318" spans="2:8" x14ac:dyDescent="0.25">
      <c r="B318" s="300"/>
      <c r="C318" s="300"/>
      <c r="D318" s="300"/>
      <c r="E318" s="300"/>
      <c r="H318" s="300"/>
    </row>
    <row r="319" spans="2:8" x14ac:dyDescent="0.25">
      <c r="B319" s="300"/>
      <c r="C319" s="300"/>
      <c r="D319" s="300"/>
      <c r="E319" s="300"/>
      <c r="H319" s="300"/>
    </row>
    <row r="320" spans="2:8" x14ac:dyDescent="0.25">
      <c r="B320" s="300"/>
      <c r="C320" s="300"/>
      <c r="D320" s="300"/>
      <c r="E320" s="300"/>
      <c r="H320" s="300"/>
    </row>
    <row r="321" spans="2:8" x14ac:dyDescent="0.25">
      <c r="B321" s="300"/>
      <c r="C321" s="300"/>
      <c r="D321" s="300"/>
      <c r="E321" s="300"/>
      <c r="H321" s="300"/>
    </row>
    <row r="322" spans="2:8" x14ac:dyDescent="0.25">
      <c r="C322" s="300"/>
      <c r="D322" s="300"/>
      <c r="E322" s="300"/>
      <c r="H322" s="300"/>
    </row>
    <row r="323" spans="2:8" x14ac:dyDescent="0.25">
      <c r="C323" s="300"/>
      <c r="D323" s="300"/>
      <c r="E323" s="300"/>
      <c r="H323" s="300"/>
    </row>
    <row r="324" spans="2:8" x14ac:dyDescent="0.25">
      <c r="C324" s="300"/>
      <c r="D324" s="300"/>
      <c r="E324" s="300"/>
      <c r="H324" s="300"/>
    </row>
    <row r="325" spans="2:8" x14ac:dyDescent="0.25">
      <c r="C325" s="300"/>
      <c r="D325" s="300"/>
      <c r="E325" s="300"/>
      <c r="H325" s="300"/>
    </row>
    <row r="326" spans="2:8" x14ac:dyDescent="0.25">
      <c r="C326" s="300"/>
      <c r="D326" s="300"/>
      <c r="E326" s="300"/>
      <c r="H326" s="300"/>
    </row>
    <row r="327" spans="2:8" x14ac:dyDescent="0.25">
      <c r="C327" s="300"/>
      <c r="D327" s="300"/>
      <c r="E327" s="300"/>
      <c r="H327" s="300"/>
    </row>
    <row r="328" spans="2:8" x14ac:dyDescent="0.25">
      <c r="C328" s="300"/>
      <c r="D328" s="300"/>
      <c r="E328" s="300"/>
      <c r="H328" s="300"/>
    </row>
    <row r="329" spans="2:8" x14ac:dyDescent="0.25">
      <c r="C329" s="300"/>
      <c r="D329" s="300"/>
      <c r="E329" s="300"/>
      <c r="H329" s="300"/>
    </row>
    <row r="330" spans="2:8" x14ac:dyDescent="0.25">
      <c r="C330" s="300"/>
      <c r="D330" s="300"/>
      <c r="E330" s="300"/>
      <c r="H330" s="300"/>
    </row>
    <row r="331" spans="2:8" x14ac:dyDescent="0.25">
      <c r="C331" s="300"/>
      <c r="D331" s="300"/>
      <c r="E331" s="300"/>
      <c r="H331" s="300"/>
    </row>
    <row r="332" spans="2:8" x14ac:dyDescent="0.25">
      <c r="C332" s="300"/>
      <c r="D332" s="300"/>
      <c r="E332" s="300"/>
      <c r="H332" s="300"/>
    </row>
    <row r="333" spans="2:8" x14ac:dyDescent="0.25">
      <c r="C333" s="300"/>
      <c r="D333" s="300"/>
      <c r="H333" s="300"/>
    </row>
    <row r="334" spans="2:8" x14ac:dyDescent="0.25">
      <c r="C334" s="300"/>
      <c r="D334" s="300"/>
      <c r="H334" s="300"/>
    </row>
    <row r="335" spans="2:8" x14ac:dyDescent="0.25">
      <c r="C335" s="300"/>
      <c r="D335" s="300"/>
      <c r="H335" s="300"/>
    </row>
    <row r="336" spans="2:8" x14ac:dyDescent="0.25">
      <c r="C336" s="300"/>
      <c r="D336" s="300"/>
      <c r="H336" s="300"/>
    </row>
    <row r="337" spans="3:8" x14ac:dyDescent="0.25">
      <c r="C337" s="300"/>
      <c r="D337" s="300"/>
      <c r="H337" s="300"/>
    </row>
    <row r="338" spans="3:8" x14ac:dyDescent="0.25">
      <c r="C338" s="300"/>
      <c r="D338" s="300"/>
      <c r="H338" s="300"/>
    </row>
    <row r="339" spans="3:8" x14ac:dyDescent="0.25">
      <c r="C339" s="300"/>
      <c r="D339" s="300"/>
      <c r="H339" s="300"/>
    </row>
    <row r="340" spans="3:8" x14ac:dyDescent="0.25">
      <c r="C340" s="300"/>
      <c r="D340" s="300"/>
      <c r="H340" s="300"/>
    </row>
    <row r="341" spans="3:8" x14ac:dyDescent="0.25">
      <c r="C341" s="300"/>
      <c r="D341" s="300"/>
      <c r="H341" s="300"/>
    </row>
    <row r="342" spans="3:8" x14ac:dyDescent="0.25">
      <c r="C342" s="300"/>
      <c r="D342" s="300"/>
      <c r="H342" s="300"/>
    </row>
    <row r="343" spans="3:8" x14ac:dyDescent="0.25">
      <c r="C343" s="300"/>
      <c r="D343" s="300"/>
    </row>
    <row r="344" spans="3:8" x14ac:dyDescent="0.25">
      <c r="C344" s="300"/>
      <c r="D344" s="300"/>
    </row>
    <row r="345" spans="3:8" x14ac:dyDescent="0.25">
      <c r="C345" s="300"/>
      <c r="D345" s="300"/>
    </row>
    <row r="346" spans="3:8" x14ac:dyDescent="0.25">
      <c r="C346" s="300"/>
      <c r="D346" s="300"/>
    </row>
    <row r="347" spans="3:8" x14ac:dyDescent="0.25">
      <c r="C347" s="300"/>
      <c r="D347" s="300"/>
    </row>
    <row r="348" spans="3:8" x14ac:dyDescent="0.25">
      <c r="C348" s="300"/>
      <c r="D348" s="300"/>
    </row>
    <row r="349" spans="3:8" x14ac:dyDescent="0.25">
      <c r="C349" s="300"/>
      <c r="D349" s="300"/>
    </row>
    <row r="350" spans="3:8" x14ac:dyDescent="0.25">
      <c r="C350" s="300"/>
      <c r="D350" s="300"/>
    </row>
    <row r="351" spans="3:8" x14ac:dyDescent="0.25">
      <c r="C351" s="300"/>
      <c r="D351" s="300"/>
    </row>
    <row r="352" spans="3:8" x14ac:dyDescent="0.25">
      <c r="C352" s="300"/>
      <c r="D352" s="300"/>
    </row>
    <row r="353" spans="3:4" x14ac:dyDescent="0.25">
      <c r="C353" s="300"/>
      <c r="D353" s="300"/>
    </row>
    <row r="354" spans="3:4" x14ac:dyDescent="0.25">
      <c r="C354" s="300"/>
      <c r="D354" s="300"/>
    </row>
    <row r="355" spans="3:4" x14ac:dyDescent="0.25">
      <c r="C355" s="300"/>
      <c r="D355" s="300"/>
    </row>
    <row r="356" spans="3:4" x14ac:dyDescent="0.25">
      <c r="C356" s="300"/>
      <c r="D356" s="300"/>
    </row>
    <row r="357" spans="3:4" x14ac:dyDescent="0.25">
      <c r="C357" s="300"/>
      <c r="D357" s="300"/>
    </row>
    <row r="358" spans="3:4" x14ac:dyDescent="0.25">
      <c r="C358" s="300"/>
      <c r="D358" s="300"/>
    </row>
    <row r="359" spans="3:4" x14ac:dyDescent="0.25">
      <c r="C359" s="300"/>
      <c r="D359" s="300"/>
    </row>
    <row r="360" spans="3:4" x14ac:dyDescent="0.25">
      <c r="C360" s="300"/>
      <c r="D360" s="300"/>
    </row>
    <row r="361" spans="3:4" x14ac:dyDescent="0.25">
      <c r="C361" s="300"/>
      <c r="D361" s="300"/>
    </row>
    <row r="362" spans="3:4" x14ac:dyDescent="0.25">
      <c r="C362" s="300"/>
      <c r="D362" s="300"/>
    </row>
    <row r="363" spans="3:4" x14ac:dyDescent="0.25">
      <c r="C363" s="300"/>
      <c r="D363" s="300"/>
    </row>
    <row r="364" spans="3:4" x14ac:dyDescent="0.25">
      <c r="C364" s="300"/>
      <c r="D364" s="300"/>
    </row>
    <row r="365" spans="3:4" x14ac:dyDescent="0.25">
      <c r="C365" s="300"/>
      <c r="D365" s="300"/>
    </row>
    <row r="366" spans="3:4" x14ac:dyDescent="0.25">
      <c r="C366" s="300"/>
      <c r="D366" s="300"/>
    </row>
    <row r="367" spans="3:4" x14ac:dyDescent="0.25">
      <c r="C367" s="300"/>
      <c r="D367" s="300"/>
    </row>
    <row r="368" spans="3:4" x14ac:dyDescent="0.25">
      <c r="C368" s="300"/>
      <c r="D368" s="300"/>
    </row>
    <row r="369" spans="3:4" x14ac:dyDescent="0.25">
      <c r="C369" s="300"/>
      <c r="D369" s="300"/>
    </row>
    <row r="370" spans="3:4" x14ac:dyDescent="0.25">
      <c r="C370" s="300"/>
      <c r="D370" s="300"/>
    </row>
    <row r="371" spans="3:4" x14ac:dyDescent="0.25">
      <c r="C371" s="300"/>
      <c r="D371" s="300"/>
    </row>
    <row r="372" spans="3:4" x14ac:dyDescent="0.25">
      <c r="C372" s="300"/>
      <c r="D372" s="300"/>
    </row>
    <row r="373" spans="3:4" x14ac:dyDescent="0.25">
      <c r="C373" s="300"/>
      <c r="D373" s="300"/>
    </row>
    <row r="374" spans="3:4" x14ac:dyDescent="0.25">
      <c r="C374" s="300"/>
      <c r="D374" s="300"/>
    </row>
    <row r="375" spans="3:4" x14ac:dyDescent="0.25">
      <c r="C375" s="300"/>
      <c r="D375" s="300"/>
    </row>
    <row r="376" spans="3:4" x14ac:dyDescent="0.25">
      <c r="C376" s="300"/>
      <c r="D376" s="300"/>
    </row>
    <row r="377" spans="3:4" x14ac:dyDescent="0.25">
      <c r="C377" s="300"/>
      <c r="D377" s="300"/>
    </row>
    <row r="378" spans="3:4" x14ac:dyDescent="0.25">
      <c r="C378" s="300"/>
      <c r="D378" s="300"/>
    </row>
    <row r="379" spans="3:4" x14ac:dyDescent="0.25">
      <c r="C379" s="300"/>
      <c r="D379" s="300"/>
    </row>
    <row r="380" spans="3:4" x14ac:dyDescent="0.25">
      <c r="C380" s="300"/>
      <c r="D380" s="300"/>
    </row>
    <row r="381" spans="3:4" x14ac:dyDescent="0.25">
      <c r="C381" s="300"/>
      <c r="D381" s="300"/>
    </row>
    <row r="382" spans="3:4" x14ac:dyDescent="0.25">
      <c r="C382" s="300"/>
      <c r="D382" s="300"/>
    </row>
    <row r="383" spans="3:4" x14ac:dyDescent="0.25">
      <c r="C383" s="300"/>
      <c r="D383" s="300"/>
    </row>
    <row r="384" spans="3:4" x14ac:dyDescent="0.25">
      <c r="C384" s="300"/>
      <c r="D384" s="300"/>
    </row>
    <row r="385" spans="3:4" x14ac:dyDescent="0.25">
      <c r="C385" s="300"/>
      <c r="D385" s="300"/>
    </row>
    <row r="386" spans="3:4" x14ac:dyDescent="0.25">
      <c r="C386" s="300"/>
      <c r="D386" s="300"/>
    </row>
    <row r="387" spans="3:4" x14ac:dyDescent="0.25">
      <c r="C387" s="300"/>
      <c r="D387" s="300"/>
    </row>
    <row r="388" spans="3:4" x14ac:dyDescent="0.25">
      <c r="C388" s="300"/>
      <c r="D388" s="300"/>
    </row>
    <row r="389" spans="3:4" x14ac:dyDescent="0.25">
      <c r="C389" s="300"/>
      <c r="D389" s="300"/>
    </row>
    <row r="390" spans="3:4" x14ac:dyDescent="0.25">
      <c r="C390" s="300"/>
      <c r="D390" s="300"/>
    </row>
    <row r="391" spans="3:4" x14ac:dyDescent="0.25">
      <c r="C391" s="300"/>
      <c r="D391" s="300"/>
    </row>
    <row r="392" spans="3:4" x14ac:dyDescent="0.25">
      <c r="C392" s="300"/>
      <c r="D392" s="300"/>
    </row>
    <row r="393" spans="3:4" x14ac:dyDescent="0.25">
      <c r="C393" s="300"/>
      <c r="D393" s="300"/>
    </row>
    <row r="394" spans="3:4" x14ac:dyDescent="0.25">
      <c r="C394" s="300"/>
      <c r="D394" s="300"/>
    </row>
    <row r="395" spans="3:4" x14ac:dyDescent="0.25">
      <c r="C395" s="300"/>
      <c r="D395" s="300"/>
    </row>
    <row r="396" spans="3:4" x14ac:dyDescent="0.25">
      <c r="C396" s="300"/>
      <c r="D396" s="300"/>
    </row>
    <row r="397" spans="3:4" x14ac:dyDescent="0.25">
      <c r="C397" s="300"/>
      <c r="D397" s="300"/>
    </row>
    <row r="398" spans="3:4" x14ac:dyDescent="0.25">
      <c r="C398" s="300"/>
      <c r="D398" s="300"/>
    </row>
    <row r="399" spans="3:4" x14ac:dyDescent="0.25">
      <c r="C399" s="300"/>
      <c r="D399" s="300"/>
    </row>
    <row r="400" spans="3:4" x14ac:dyDescent="0.25">
      <c r="C400" s="300"/>
      <c r="D400" s="300"/>
    </row>
    <row r="401" spans="3:4" x14ac:dyDescent="0.25">
      <c r="C401" s="300"/>
      <c r="D401" s="300"/>
    </row>
    <row r="402" spans="3:4" x14ac:dyDescent="0.25">
      <c r="C402" s="300"/>
      <c r="D402" s="300"/>
    </row>
    <row r="403" spans="3:4" x14ac:dyDescent="0.25">
      <c r="C403" s="300"/>
      <c r="D403" s="300"/>
    </row>
    <row r="404" spans="3:4" x14ac:dyDescent="0.25">
      <c r="C404" s="300"/>
      <c r="D404" s="300"/>
    </row>
    <row r="405" spans="3:4" x14ac:dyDescent="0.25">
      <c r="C405" s="300"/>
      <c r="D405" s="300"/>
    </row>
    <row r="406" spans="3:4" x14ac:dyDescent="0.25">
      <c r="C406" s="300"/>
      <c r="D406" s="300"/>
    </row>
    <row r="407" spans="3:4" x14ac:dyDescent="0.25">
      <c r="C407" s="300"/>
      <c r="D407" s="300"/>
    </row>
    <row r="408" spans="3:4" x14ac:dyDescent="0.25">
      <c r="C408" s="300"/>
      <c r="D408" s="300"/>
    </row>
    <row r="409" spans="3:4" x14ac:dyDescent="0.25">
      <c r="C409" s="300"/>
      <c r="D409" s="300"/>
    </row>
    <row r="410" spans="3:4" x14ac:dyDescent="0.25">
      <c r="C410" s="300"/>
      <c r="D410" s="300"/>
    </row>
    <row r="411" spans="3:4" x14ac:dyDescent="0.25">
      <c r="C411" s="300"/>
      <c r="D411" s="300"/>
    </row>
    <row r="412" spans="3:4" x14ac:dyDescent="0.25">
      <c r="C412" s="300"/>
      <c r="D412" s="300"/>
    </row>
    <row r="413" spans="3:4" x14ac:dyDescent="0.25">
      <c r="C413" s="300"/>
      <c r="D413" s="300"/>
    </row>
    <row r="414" spans="3:4" x14ac:dyDescent="0.25">
      <c r="C414" s="300"/>
      <c r="D414" s="300"/>
    </row>
    <row r="415" spans="3:4" x14ac:dyDescent="0.25">
      <c r="C415" s="300"/>
      <c r="D415" s="300"/>
    </row>
    <row r="416" spans="3:4" x14ac:dyDescent="0.25">
      <c r="C416" s="300"/>
      <c r="D416" s="300"/>
    </row>
    <row r="417" spans="3:4" x14ac:dyDescent="0.25">
      <c r="C417" s="300"/>
      <c r="D417" s="300"/>
    </row>
    <row r="418" spans="3:4" x14ac:dyDescent="0.25">
      <c r="C418" s="300"/>
      <c r="D418" s="300"/>
    </row>
    <row r="419" spans="3:4" x14ac:dyDescent="0.25">
      <c r="C419" s="300"/>
      <c r="D419" s="300"/>
    </row>
    <row r="420" spans="3:4" x14ac:dyDescent="0.25">
      <c r="C420" s="300"/>
      <c r="D420" s="300"/>
    </row>
    <row r="421" spans="3:4" x14ac:dyDescent="0.25">
      <c r="C421" s="300"/>
      <c r="D421" s="300"/>
    </row>
    <row r="422" spans="3:4" x14ac:dyDescent="0.25">
      <c r="C422" s="300"/>
      <c r="D422" s="300"/>
    </row>
    <row r="423" spans="3:4" x14ac:dyDescent="0.25">
      <c r="C423" s="300"/>
      <c r="D423" s="300"/>
    </row>
    <row r="424" spans="3:4" x14ac:dyDescent="0.25">
      <c r="C424" s="300"/>
      <c r="D424" s="300"/>
    </row>
    <row r="425" spans="3:4" x14ac:dyDescent="0.25">
      <c r="C425" s="300"/>
      <c r="D425" s="300"/>
    </row>
    <row r="426" spans="3:4" x14ac:dyDescent="0.25">
      <c r="C426" s="300"/>
      <c r="D426" s="300"/>
    </row>
    <row r="427" spans="3:4" x14ac:dyDescent="0.25">
      <c r="C427" s="300"/>
      <c r="D427" s="300"/>
    </row>
    <row r="428" spans="3:4" x14ac:dyDescent="0.25">
      <c r="C428" s="300"/>
      <c r="D428" s="300"/>
    </row>
    <row r="429" spans="3:4" x14ac:dyDescent="0.25">
      <c r="C429" s="300"/>
      <c r="D429" s="300"/>
    </row>
    <row r="430" spans="3:4" x14ac:dyDescent="0.25">
      <c r="C430" s="300"/>
      <c r="D430" s="300"/>
    </row>
    <row r="431" spans="3:4" x14ac:dyDescent="0.25">
      <c r="C431" s="300"/>
      <c r="D431" s="300"/>
    </row>
    <row r="432" spans="3:4" x14ac:dyDescent="0.25">
      <c r="C432" s="300"/>
      <c r="D432" s="300"/>
    </row>
    <row r="433" spans="3:4" x14ac:dyDescent="0.25">
      <c r="C433" s="300"/>
      <c r="D433" s="300"/>
    </row>
    <row r="434" spans="3:4" x14ac:dyDescent="0.25">
      <c r="C434" s="300"/>
      <c r="D434" s="300"/>
    </row>
    <row r="435" spans="3:4" x14ac:dyDescent="0.25">
      <c r="C435" s="300"/>
      <c r="D435" s="300"/>
    </row>
    <row r="436" spans="3:4" x14ac:dyDescent="0.25">
      <c r="C436" s="300"/>
      <c r="D436" s="300"/>
    </row>
    <row r="437" spans="3:4" x14ac:dyDescent="0.25">
      <c r="C437" s="300"/>
      <c r="D437" s="300"/>
    </row>
    <row r="438" spans="3:4" x14ac:dyDescent="0.25">
      <c r="C438" s="300"/>
      <c r="D438" s="300"/>
    </row>
    <row r="439" spans="3:4" x14ac:dyDescent="0.25">
      <c r="C439" s="300"/>
      <c r="D439" s="300"/>
    </row>
    <row r="440" spans="3:4" x14ac:dyDescent="0.25">
      <c r="C440" s="300"/>
      <c r="D440" s="300"/>
    </row>
    <row r="441" spans="3:4" x14ac:dyDescent="0.25">
      <c r="C441" s="300"/>
      <c r="D441" s="300"/>
    </row>
    <row r="442" spans="3:4" x14ac:dyDescent="0.25">
      <c r="C442" s="300"/>
      <c r="D442" s="300"/>
    </row>
    <row r="443" spans="3:4" x14ac:dyDescent="0.25">
      <c r="C443" s="300"/>
      <c r="D443" s="300"/>
    </row>
    <row r="444" spans="3:4" x14ac:dyDescent="0.25">
      <c r="C444" s="300"/>
      <c r="D444" s="300"/>
    </row>
    <row r="445" spans="3:4" x14ac:dyDescent="0.25">
      <c r="C445" s="300"/>
      <c r="D445" s="300"/>
    </row>
    <row r="446" spans="3:4" x14ac:dyDescent="0.25">
      <c r="C446" s="300"/>
      <c r="D446" s="300"/>
    </row>
    <row r="447" spans="3:4" x14ac:dyDescent="0.25">
      <c r="C447" s="300"/>
      <c r="D447" s="300"/>
    </row>
    <row r="448" spans="3:4" x14ac:dyDescent="0.25">
      <c r="C448" s="300"/>
      <c r="D448" s="300"/>
    </row>
    <row r="449" spans="3:4" x14ac:dyDescent="0.25">
      <c r="C449" s="300"/>
      <c r="D449" s="300"/>
    </row>
    <row r="450" spans="3:4" x14ac:dyDescent="0.25">
      <c r="C450" s="300"/>
      <c r="D450" s="300"/>
    </row>
    <row r="451" spans="3:4" x14ac:dyDescent="0.25">
      <c r="C451" s="300"/>
      <c r="D451" s="300"/>
    </row>
    <row r="452" spans="3:4" x14ac:dyDescent="0.25">
      <c r="C452" s="300"/>
      <c r="D452" s="300"/>
    </row>
    <row r="453" spans="3:4" x14ac:dyDescent="0.25">
      <c r="C453" s="300"/>
      <c r="D453" s="300"/>
    </row>
    <row r="454" spans="3:4" x14ac:dyDescent="0.25">
      <c r="C454" s="300"/>
      <c r="D454" s="300"/>
    </row>
    <row r="455" spans="3:4" x14ac:dyDescent="0.25">
      <c r="C455" s="300"/>
      <c r="D455" s="300"/>
    </row>
    <row r="456" spans="3:4" x14ac:dyDescent="0.25">
      <c r="C456" s="300"/>
      <c r="D456" s="300"/>
    </row>
    <row r="457" spans="3:4" x14ac:dyDescent="0.25">
      <c r="C457" s="300"/>
      <c r="D457" s="300"/>
    </row>
    <row r="458" spans="3:4" x14ac:dyDescent="0.25">
      <c r="C458" s="300"/>
      <c r="D458" s="300"/>
    </row>
    <row r="459" spans="3:4" x14ac:dyDescent="0.25">
      <c r="C459" s="300"/>
      <c r="D459" s="300"/>
    </row>
    <row r="460" spans="3:4" x14ac:dyDescent="0.25">
      <c r="C460" s="300"/>
      <c r="D460" s="300"/>
    </row>
    <row r="461" spans="3:4" x14ac:dyDescent="0.25">
      <c r="C461" s="300"/>
      <c r="D461" s="300"/>
    </row>
    <row r="462" spans="3:4" x14ac:dyDescent="0.25">
      <c r="C462" s="300"/>
      <c r="D462" s="300"/>
    </row>
    <row r="463" spans="3:4" x14ac:dyDescent="0.25">
      <c r="C463" s="300"/>
      <c r="D463" s="300"/>
    </row>
    <row r="464" spans="3:4" x14ac:dyDescent="0.25">
      <c r="C464" s="300"/>
      <c r="D464" s="300"/>
    </row>
    <row r="465" spans="3:4" x14ac:dyDescent="0.25">
      <c r="C465" s="300"/>
      <c r="D465" s="300"/>
    </row>
    <row r="466" spans="3:4" x14ac:dyDescent="0.25">
      <c r="C466" s="300"/>
      <c r="D466" s="300"/>
    </row>
    <row r="467" spans="3:4" x14ac:dyDescent="0.25">
      <c r="C467" s="300"/>
      <c r="D467" s="300"/>
    </row>
    <row r="468" spans="3:4" x14ac:dyDescent="0.25">
      <c r="C468" s="300"/>
      <c r="D468" s="300"/>
    </row>
    <row r="469" spans="3:4" x14ac:dyDescent="0.25">
      <c r="C469" s="300"/>
      <c r="D469" s="300"/>
    </row>
    <row r="470" spans="3:4" x14ac:dyDescent="0.25">
      <c r="C470" s="300"/>
      <c r="D470" s="300"/>
    </row>
    <row r="471" spans="3:4" x14ac:dyDescent="0.25">
      <c r="C471" s="300"/>
      <c r="D471" s="300"/>
    </row>
    <row r="472" spans="3:4" x14ac:dyDescent="0.25">
      <c r="C472" s="300"/>
      <c r="D472" s="300"/>
    </row>
    <row r="473" spans="3:4" x14ac:dyDescent="0.25">
      <c r="C473" s="300"/>
      <c r="D473" s="300"/>
    </row>
    <row r="474" spans="3:4" x14ac:dyDescent="0.25">
      <c r="C474" s="300"/>
      <c r="D474" s="300"/>
    </row>
    <row r="475" spans="3:4" x14ac:dyDescent="0.25">
      <c r="C475" s="300"/>
      <c r="D475" s="300"/>
    </row>
    <row r="476" spans="3:4" x14ac:dyDescent="0.25">
      <c r="C476" s="300"/>
      <c r="D476" s="300"/>
    </row>
    <row r="477" spans="3:4" x14ac:dyDescent="0.25">
      <c r="C477" s="300"/>
      <c r="D477" s="300"/>
    </row>
    <row r="478" spans="3:4" x14ac:dyDescent="0.25">
      <c r="C478" s="300"/>
      <c r="D478" s="300"/>
    </row>
    <row r="479" spans="3:4" x14ac:dyDescent="0.25">
      <c r="C479" s="300"/>
      <c r="D479" s="300"/>
    </row>
    <row r="480" spans="3:4" x14ac:dyDescent="0.25">
      <c r="C480" s="300"/>
      <c r="D480" s="300"/>
    </row>
    <row r="481" spans="3:4" x14ac:dyDescent="0.25">
      <c r="C481" s="300"/>
      <c r="D481" s="300"/>
    </row>
    <row r="482" spans="3:4" x14ac:dyDescent="0.25">
      <c r="C482" s="300"/>
      <c r="D482" s="300"/>
    </row>
    <row r="483" spans="3:4" x14ac:dyDescent="0.25">
      <c r="C483" s="300"/>
      <c r="D483" s="300"/>
    </row>
    <row r="484" spans="3:4" x14ac:dyDescent="0.25">
      <c r="C484" s="300"/>
      <c r="D484" s="300"/>
    </row>
    <row r="485" spans="3:4" x14ac:dyDescent="0.25">
      <c r="C485" s="300"/>
      <c r="D485" s="300"/>
    </row>
    <row r="486" spans="3:4" x14ac:dyDescent="0.25">
      <c r="C486" s="300"/>
      <c r="D486" s="300"/>
    </row>
    <row r="487" spans="3:4" x14ac:dyDescent="0.25">
      <c r="C487" s="300"/>
      <c r="D487" s="300"/>
    </row>
    <row r="488" spans="3:4" x14ac:dyDescent="0.25">
      <c r="C488" s="300"/>
      <c r="D488" s="300"/>
    </row>
    <row r="489" spans="3:4" x14ac:dyDescent="0.25">
      <c r="C489" s="300"/>
      <c r="D489" s="300"/>
    </row>
    <row r="490" spans="3:4" x14ac:dyDescent="0.25">
      <c r="C490" s="300"/>
      <c r="D490" s="300"/>
    </row>
    <row r="491" spans="3:4" x14ac:dyDescent="0.25">
      <c r="C491" s="300"/>
      <c r="D491" s="300"/>
    </row>
    <row r="492" spans="3:4" x14ac:dyDescent="0.25">
      <c r="C492" s="300"/>
      <c r="D492" s="300"/>
    </row>
    <row r="493" spans="3:4" x14ac:dyDescent="0.25">
      <c r="C493" s="300"/>
      <c r="D493" s="300"/>
    </row>
    <row r="494" spans="3:4" x14ac:dyDescent="0.25">
      <c r="C494" s="300"/>
      <c r="D494" s="300"/>
    </row>
    <row r="495" spans="3:4" x14ac:dyDescent="0.25">
      <c r="C495" s="300"/>
      <c r="D495" s="300"/>
    </row>
    <row r="496" spans="3:4" x14ac:dyDescent="0.25">
      <c r="C496" s="300"/>
      <c r="D496" s="300"/>
    </row>
    <row r="497" spans="3:4" x14ac:dyDescent="0.25">
      <c r="C497" s="300"/>
      <c r="D497" s="300"/>
    </row>
    <row r="498" spans="3:4" x14ac:dyDescent="0.25">
      <c r="C498" s="300"/>
      <c r="D498" s="300"/>
    </row>
    <row r="499" spans="3:4" x14ac:dyDescent="0.25">
      <c r="C499" s="300"/>
      <c r="D499" s="300"/>
    </row>
    <row r="500" spans="3:4" x14ac:dyDescent="0.25">
      <c r="C500" s="300"/>
      <c r="D500" s="300"/>
    </row>
    <row r="501" spans="3:4" x14ac:dyDescent="0.25">
      <c r="C501" s="300"/>
      <c r="D501" s="300"/>
    </row>
    <row r="502" spans="3:4" x14ac:dyDescent="0.25">
      <c r="C502" s="300"/>
      <c r="D502" s="300"/>
    </row>
    <row r="503" spans="3:4" x14ac:dyDescent="0.25">
      <c r="C503" s="300"/>
      <c r="D503" s="300"/>
    </row>
    <row r="504" spans="3:4" x14ac:dyDescent="0.25">
      <c r="C504" s="300"/>
      <c r="D504" s="300"/>
    </row>
    <row r="505" spans="3:4" x14ac:dyDescent="0.25">
      <c r="C505" s="300"/>
      <c r="D505" s="300"/>
    </row>
    <row r="506" spans="3:4" x14ac:dyDescent="0.25">
      <c r="C506" s="300"/>
      <c r="D506" s="300"/>
    </row>
    <row r="507" spans="3:4" x14ac:dyDescent="0.25">
      <c r="C507" s="300"/>
      <c r="D507" s="300"/>
    </row>
    <row r="508" spans="3:4" x14ac:dyDescent="0.25">
      <c r="C508" s="300"/>
      <c r="D508" s="300"/>
    </row>
    <row r="509" spans="3:4" x14ac:dyDescent="0.25">
      <c r="C509" s="300"/>
      <c r="D509" s="300"/>
    </row>
    <row r="510" spans="3:4" x14ac:dyDescent="0.25">
      <c r="C510" s="300"/>
      <c r="D510" s="300"/>
    </row>
    <row r="511" spans="3:4" x14ac:dyDescent="0.25">
      <c r="C511" s="300"/>
      <c r="D511" s="300"/>
    </row>
    <row r="512" spans="3:4" x14ac:dyDescent="0.25">
      <c r="C512" s="300"/>
      <c r="D512" s="300"/>
    </row>
    <row r="513" spans="3:4" x14ac:dyDescent="0.25">
      <c r="C513" s="300"/>
      <c r="D513" s="300"/>
    </row>
    <row r="514" spans="3:4" x14ac:dyDescent="0.25">
      <c r="C514" s="300"/>
      <c r="D514" s="300"/>
    </row>
    <row r="515" spans="3:4" x14ac:dyDescent="0.25">
      <c r="C515" s="300"/>
      <c r="D515" s="300"/>
    </row>
    <row r="516" spans="3:4" x14ac:dyDescent="0.25">
      <c r="C516" s="300"/>
      <c r="D516" s="300"/>
    </row>
    <row r="517" spans="3:4" x14ac:dyDescent="0.25">
      <c r="C517" s="300"/>
      <c r="D517" s="300"/>
    </row>
    <row r="518" spans="3:4" x14ac:dyDescent="0.25">
      <c r="C518" s="300"/>
      <c r="D518" s="300"/>
    </row>
    <row r="519" spans="3:4" x14ac:dyDescent="0.25">
      <c r="C519" s="300"/>
      <c r="D519" s="300"/>
    </row>
    <row r="520" spans="3:4" x14ac:dyDescent="0.25">
      <c r="C520" s="300"/>
      <c r="D520" s="300"/>
    </row>
    <row r="521" spans="3:4" x14ac:dyDescent="0.25">
      <c r="C521" s="300"/>
      <c r="D521" s="300"/>
    </row>
    <row r="522" spans="3:4" x14ac:dyDescent="0.25">
      <c r="C522" s="300"/>
      <c r="D522" s="300"/>
    </row>
    <row r="523" spans="3:4" x14ac:dyDescent="0.25">
      <c r="C523" s="300"/>
      <c r="D523" s="300"/>
    </row>
    <row r="524" spans="3:4" x14ac:dyDescent="0.25">
      <c r="C524" s="300"/>
      <c r="D524" s="300"/>
    </row>
    <row r="525" spans="3:4" x14ac:dyDescent="0.25">
      <c r="C525" s="300"/>
      <c r="D525" s="300"/>
    </row>
    <row r="526" spans="3:4" x14ac:dyDescent="0.25">
      <c r="C526" s="300"/>
      <c r="D526" s="300"/>
    </row>
    <row r="527" spans="3:4" x14ac:dyDescent="0.25">
      <c r="C527" s="300"/>
      <c r="D527" s="300"/>
    </row>
    <row r="528" spans="3:4" x14ac:dyDescent="0.25">
      <c r="C528" s="300"/>
      <c r="D528" s="300"/>
    </row>
    <row r="529" spans="3:4" x14ac:dyDescent="0.25">
      <c r="C529" s="300"/>
      <c r="D529" s="300"/>
    </row>
    <row r="530" spans="3:4" x14ac:dyDescent="0.25">
      <c r="C530" s="300"/>
      <c r="D530" s="300"/>
    </row>
    <row r="531" spans="3:4" x14ac:dyDescent="0.25">
      <c r="C531" s="300"/>
      <c r="D531" s="300"/>
    </row>
    <row r="532" spans="3:4" x14ac:dyDescent="0.25">
      <c r="C532" s="300"/>
      <c r="D532" s="300"/>
    </row>
    <row r="533" spans="3:4" x14ac:dyDescent="0.25">
      <c r="C533" s="300"/>
      <c r="D533" s="300"/>
    </row>
    <row r="534" spans="3:4" x14ac:dyDescent="0.25">
      <c r="C534" s="300"/>
      <c r="D534" s="300"/>
    </row>
    <row r="535" spans="3:4" x14ac:dyDescent="0.25">
      <c r="C535" s="300"/>
      <c r="D535" s="300"/>
    </row>
    <row r="536" spans="3:4" x14ac:dyDescent="0.25">
      <c r="C536" s="300"/>
      <c r="D536" s="300"/>
    </row>
    <row r="537" spans="3:4" x14ac:dyDescent="0.25">
      <c r="C537" s="300"/>
      <c r="D537" s="300"/>
    </row>
    <row r="538" spans="3:4" x14ac:dyDescent="0.25">
      <c r="C538" s="300"/>
      <c r="D538" s="300"/>
    </row>
    <row r="539" spans="3:4" x14ac:dyDescent="0.25">
      <c r="C539" s="300"/>
      <c r="D539" s="300"/>
    </row>
    <row r="540" spans="3:4" x14ac:dyDescent="0.25">
      <c r="C540" s="300"/>
      <c r="D540" s="300"/>
    </row>
    <row r="541" spans="3:4" x14ac:dyDescent="0.25">
      <c r="C541" s="300"/>
      <c r="D541" s="300"/>
    </row>
    <row r="542" spans="3:4" x14ac:dyDescent="0.25">
      <c r="C542" s="300"/>
      <c r="D542" s="300"/>
    </row>
    <row r="543" spans="3:4" x14ac:dyDescent="0.25">
      <c r="C543" s="300"/>
      <c r="D543" s="300"/>
    </row>
    <row r="544" spans="3:4" x14ac:dyDescent="0.25">
      <c r="C544" s="300"/>
      <c r="D544" s="300"/>
    </row>
    <row r="545" spans="3:4" x14ac:dyDescent="0.25">
      <c r="C545" s="300"/>
      <c r="D545" s="300"/>
    </row>
    <row r="546" spans="3:4" x14ac:dyDescent="0.25">
      <c r="D546" s="300"/>
    </row>
    <row r="547" spans="3:4" x14ac:dyDescent="0.25">
      <c r="D547" s="300"/>
    </row>
    <row r="548" spans="3:4" x14ac:dyDescent="0.25">
      <c r="D548" s="300"/>
    </row>
    <row r="549" spans="3:4" x14ac:dyDescent="0.25">
      <c r="D549" s="300"/>
    </row>
    <row r="550" spans="3:4" x14ac:dyDescent="0.25">
      <c r="D550" s="300"/>
    </row>
    <row r="551" spans="3:4" x14ac:dyDescent="0.25">
      <c r="D551" s="300"/>
    </row>
    <row r="552" spans="3:4" x14ac:dyDescent="0.25">
      <c r="D552" s="300"/>
    </row>
    <row r="553" spans="3:4" x14ac:dyDescent="0.25">
      <c r="D553" s="300"/>
    </row>
    <row r="554" spans="3:4" x14ac:dyDescent="0.25">
      <c r="D554" s="300"/>
    </row>
    <row r="555" spans="3:4" x14ac:dyDescent="0.25">
      <c r="D555" s="300"/>
    </row>
    <row r="556" spans="3:4" x14ac:dyDescent="0.25">
      <c r="D556" s="300"/>
    </row>
    <row r="557" spans="3:4" x14ac:dyDescent="0.25">
      <c r="D557" s="300"/>
    </row>
    <row r="558" spans="3:4" x14ac:dyDescent="0.25">
      <c r="D558" s="300"/>
    </row>
    <row r="559" spans="3:4" x14ac:dyDescent="0.25">
      <c r="D559" s="300"/>
    </row>
    <row r="560" spans="3:4" x14ac:dyDescent="0.25">
      <c r="D560" s="300"/>
    </row>
    <row r="561" spans="4:4" x14ac:dyDescent="0.25">
      <c r="D561" s="300"/>
    </row>
    <row r="562" spans="4:4" x14ac:dyDescent="0.25">
      <c r="D562" s="300"/>
    </row>
    <row r="563" spans="4:4" x14ac:dyDescent="0.25">
      <c r="D563" s="300"/>
    </row>
    <row r="564" spans="4:4" x14ac:dyDescent="0.25">
      <c r="D564" s="300"/>
    </row>
    <row r="565" spans="4:4" x14ac:dyDescent="0.25">
      <c r="D565" s="300"/>
    </row>
    <row r="566" spans="4:4" x14ac:dyDescent="0.25">
      <c r="D566" s="300"/>
    </row>
    <row r="567" spans="4:4" x14ac:dyDescent="0.25">
      <c r="D567" s="300"/>
    </row>
    <row r="568" spans="4:4" x14ac:dyDescent="0.25">
      <c r="D568" s="300"/>
    </row>
    <row r="569" spans="4:4" x14ac:dyDescent="0.25">
      <c r="D569" s="300"/>
    </row>
    <row r="570" spans="4:4" x14ac:dyDescent="0.25">
      <c r="D570" s="300"/>
    </row>
    <row r="571" spans="4:4" x14ac:dyDescent="0.25">
      <c r="D571" s="300"/>
    </row>
    <row r="572" spans="4:4" x14ac:dyDescent="0.25">
      <c r="D572" s="300"/>
    </row>
    <row r="573" spans="4:4" x14ac:dyDescent="0.25">
      <c r="D573" s="300"/>
    </row>
    <row r="574" spans="4:4" x14ac:dyDescent="0.25">
      <c r="D574" s="300"/>
    </row>
    <row r="575" spans="4:4" x14ac:dyDescent="0.25">
      <c r="D575" s="300"/>
    </row>
    <row r="576" spans="4:4" x14ac:dyDescent="0.25">
      <c r="D576" s="300"/>
    </row>
    <row r="577" spans="4:4" x14ac:dyDescent="0.25">
      <c r="D577" s="300"/>
    </row>
    <row r="578" spans="4:4" x14ac:dyDescent="0.25">
      <c r="D578" s="300"/>
    </row>
    <row r="579" spans="4:4" x14ac:dyDescent="0.25">
      <c r="D579" s="300"/>
    </row>
    <row r="580" spans="4:4" x14ac:dyDescent="0.25">
      <c r="D580" s="300"/>
    </row>
    <row r="581" spans="4:4" x14ac:dyDescent="0.25">
      <c r="D581" s="300"/>
    </row>
    <row r="582" spans="4:4" x14ac:dyDescent="0.25">
      <c r="D582" s="300"/>
    </row>
    <row r="583" spans="4:4" x14ac:dyDescent="0.25">
      <c r="D583" s="300"/>
    </row>
    <row r="584" spans="4:4" x14ac:dyDescent="0.25">
      <c r="D584" s="300"/>
    </row>
    <row r="585" spans="4:4" x14ac:dyDescent="0.25">
      <c r="D585" s="300"/>
    </row>
    <row r="586" spans="4:4" x14ac:dyDescent="0.25">
      <c r="D586" s="300"/>
    </row>
    <row r="587" spans="4:4" x14ac:dyDescent="0.25">
      <c r="D587" s="300"/>
    </row>
    <row r="588" spans="4:4" x14ac:dyDescent="0.25">
      <c r="D588" s="300"/>
    </row>
    <row r="589" spans="4:4" x14ac:dyDescent="0.25">
      <c r="D589" s="300"/>
    </row>
    <row r="590" spans="4:4" x14ac:dyDescent="0.25">
      <c r="D590" s="300"/>
    </row>
    <row r="591" spans="4:4" x14ac:dyDescent="0.25">
      <c r="D591" s="300"/>
    </row>
    <row r="592" spans="4:4" x14ac:dyDescent="0.25">
      <c r="D592" s="300"/>
    </row>
    <row r="593" spans="4:4" x14ac:dyDescent="0.25">
      <c r="D593" s="300"/>
    </row>
    <row r="594" spans="4:4" x14ac:dyDescent="0.25">
      <c r="D594" s="300"/>
    </row>
    <row r="595" spans="4:4" x14ac:dyDescent="0.25">
      <c r="D595" s="300"/>
    </row>
    <row r="596" spans="4:4" x14ac:dyDescent="0.25">
      <c r="D596" s="300"/>
    </row>
    <row r="597" spans="4:4" x14ac:dyDescent="0.25">
      <c r="D597" s="300"/>
    </row>
    <row r="598" spans="4:4" x14ac:dyDescent="0.25">
      <c r="D598" s="300"/>
    </row>
    <row r="599" spans="4:4" x14ac:dyDescent="0.25">
      <c r="D599" s="300"/>
    </row>
    <row r="600" spans="4:4" x14ac:dyDescent="0.25">
      <c r="D600" s="300"/>
    </row>
    <row r="601" spans="4:4" x14ac:dyDescent="0.25">
      <c r="D601" s="300"/>
    </row>
    <row r="602" spans="4:4" x14ac:dyDescent="0.25">
      <c r="D602" s="300"/>
    </row>
    <row r="603" spans="4:4" x14ac:dyDescent="0.25">
      <c r="D603" s="300"/>
    </row>
    <row r="604" spans="4:4" x14ac:dyDescent="0.25">
      <c r="D604" s="300"/>
    </row>
    <row r="605" spans="4:4" x14ac:dyDescent="0.25">
      <c r="D605" s="300"/>
    </row>
    <row r="606" spans="4:4" x14ac:dyDescent="0.25">
      <c r="D606" s="300"/>
    </row>
    <row r="607" spans="4:4" x14ac:dyDescent="0.25">
      <c r="D607" s="300"/>
    </row>
    <row r="608" spans="4:4" x14ac:dyDescent="0.25">
      <c r="D608" s="300"/>
    </row>
    <row r="609" spans="4:4" x14ac:dyDescent="0.25">
      <c r="D609" s="300"/>
    </row>
    <row r="610" spans="4:4" x14ac:dyDescent="0.25">
      <c r="D610" s="300"/>
    </row>
    <row r="611" spans="4:4" x14ac:dyDescent="0.25">
      <c r="D611" s="300"/>
    </row>
    <row r="612" spans="4:4" x14ac:dyDescent="0.25">
      <c r="D612" s="300"/>
    </row>
    <row r="613" spans="4:4" x14ac:dyDescent="0.25">
      <c r="D613" s="300"/>
    </row>
    <row r="614" spans="4:4" x14ac:dyDescent="0.25">
      <c r="D614" s="300"/>
    </row>
    <row r="615" spans="4:4" x14ac:dyDescent="0.25">
      <c r="D615" s="300"/>
    </row>
    <row r="616" spans="4:4" x14ac:dyDescent="0.25">
      <c r="D616" s="300"/>
    </row>
    <row r="617" spans="4:4" x14ac:dyDescent="0.25">
      <c r="D617" s="300"/>
    </row>
    <row r="618" spans="4:4" x14ac:dyDescent="0.25">
      <c r="D618" s="300"/>
    </row>
    <row r="619" spans="4:4" x14ac:dyDescent="0.25">
      <c r="D619" s="300"/>
    </row>
    <row r="620" spans="4:4" x14ac:dyDescent="0.25">
      <c r="D620" s="300"/>
    </row>
    <row r="621" spans="4:4" x14ac:dyDescent="0.25">
      <c r="D621" s="300"/>
    </row>
    <row r="622" spans="4:4" x14ac:dyDescent="0.25">
      <c r="D622" s="300"/>
    </row>
    <row r="623" spans="4:4" x14ac:dyDescent="0.25">
      <c r="D623" s="300"/>
    </row>
    <row r="624" spans="4:4" x14ac:dyDescent="0.25">
      <c r="D624" s="300"/>
    </row>
    <row r="625" spans="4:4" x14ac:dyDescent="0.25">
      <c r="D625" s="300"/>
    </row>
    <row r="626" spans="4:4" x14ac:dyDescent="0.25">
      <c r="D626" s="300"/>
    </row>
    <row r="627" spans="4:4" x14ac:dyDescent="0.25">
      <c r="D627" s="300"/>
    </row>
    <row r="628" spans="4:4" x14ac:dyDescent="0.25">
      <c r="D628" s="300"/>
    </row>
    <row r="629" spans="4:4" x14ac:dyDescent="0.25">
      <c r="D629" s="300"/>
    </row>
    <row r="630" spans="4:4" x14ac:dyDescent="0.25">
      <c r="D630" s="300"/>
    </row>
    <row r="631" spans="4:4" x14ac:dyDescent="0.25">
      <c r="D631" s="300"/>
    </row>
    <row r="632" spans="4:4" x14ac:dyDescent="0.25">
      <c r="D632" s="300"/>
    </row>
    <row r="633" spans="4:4" x14ac:dyDescent="0.25">
      <c r="D633" s="300"/>
    </row>
    <row r="634" spans="4:4" x14ac:dyDescent="0.25">
      <c r="D634" s="300"/>
    </row>
    <row r="635" spans="4:4" x14ac:dyDescent="0.25">
      <c r="D635" s="300"/>
    </row>
    <row r="636" spans="4:4" x14ac:dyDescent="0.25">
      <c r="D636" s="300"/>
    </row>
    <row r="637" spans="4:4" x14ac:dyDescent="0.25">
      <c r="D637" s="300"/>
    </row>
    <row r="638" spans="4:4" x14ac:dyDescent="0.25">
      <c r="D638" s="300"/>
    </row>
    <row r="639" spans="4:4" x14ac:dyDescent="0.25">
      <c r="D639" s="300"/>
    </row>
    <row r="640" spans="4:4" x14ac:dyDescent="0.25">
      <c r="D640" s="300"/>
    </row>
    <row r="641" spans="4:4" x14ac:dyDescent="0.25">
      <c r="D641" s="300"/>
    </row>
    <row r="642" spans="4:4" x14ac:dyDescent="0.25">
      <c r="D642" s="300"/>
    </row>
    <row r="643" spans="4:4" x14ac:dyDescent="0.25">
      <c r="D643" s="300"/>
    </row>
    <row r="644" spans="4:4" x14ac:dyDescent="0.25">
      <c r="D644" s="300"/>
    </row>
    <row r="645" spans="4:4" x14ac:dyDescent="0.25">
      <c r="D645" s="300"/>
    </row>
    <row r="646" spans="4:4" x14ac:dyDescent="0.25">
      <c r="D646" s="300"/>
    </row>
    <row r="647" spans="4:4" x14ac:dyDescent="0.25">
      <c r="D647" s="300"/>
    </row>
    <row r="648" spans="4:4" x14ac:dyDescent="0.25">
      <c r="D648" s="300"/>
    </row>
    <row r="649" spans="4:4" x14ac:dyDescent="0.25">
      <c r="D649" s="300"/>
    </row>
    <row r="650" spans="4:4" x14ac:dyDescent="0.25">
      <c r="D650" s="300"/>
    </row>
    <row r="651" spans="4:4" x14ac:dyDescent="0.25">
      <c r="D651" s="300"/>
    </row>
    <row r="652" spans="4:4" x14ac:dyDescent="0.25">
      <c r="D652" s="300"/>
    </row>
    <row r="653" spans="4:4" x14ac:dyDescent="0.25">
      <c r="D653" s="300"/>
    </row>
    <row r="654" spans="4:4" x14ac:dyDescent="0.25">
      <c r="D654" s="300"/>
    </row>
    <row r="655" spans="4:4" x14ac:dyDescent="0.25">
      <c r="D655" s="300"/>
    </row>
    <row r="656" spans="4:4" x14ac:dyDescent="0.25">
      <c r="D656" s="300"/>
    </row>
    <row r="657" spans="4:4" x14ac:dyDescent="0.25">
      <c r="D657" s="300"/>
    </row>
    <row r="658" spans="4:4" x14ac:dyDescent="0.25">
      <c r="D658" s="300"/>
    </row>
    <row r="659" spans="4:4" x14ac:dyDescent="0.25">
      <c r="D659" s="300"/>
    </row>
    <row r="660" spans="4:4" x14ac:dyDescent="0.25">
      <c r="D660" s="300"/>
    </row>
    <row r="661" spans="4:4" x14ac:dyDescent="0.25">
      <c r="D661" s="300"/>
    </row>
    <row r="662" spans="4:4" x14ac:dyDescent="0.25">
      <c r="D662" s="300"/>
    </row>
    <row r="663" spans="4:4" x14ac:dyDescent="0.25">
      <c r="D663" s="300"/>
    </row>
    <row r="664" spans="4:4" x14ac:dyDescent="0.25">
      <c r="D664" s="300"/>
    </row>
    <row r="665" spans="4:4" x14ac:dyDescent="0.25">
      <c r="D665" s="300"/>
    </row>
    <row r="666" spans="4:4" x14ac:dyDescent="0.25">
      <c r="D666" s="300"/>
    </row>
    <row r="667" spans="4:4" x14ac:dyDescent="0.25">
      <c r="D667" s="300"/>
    </row>
    <row r="668" spans="4:4" x14ac:dyDescent="0.25">
      <c r="D668" s="300"/>
    </row>
    <row r="669" spans="4:4" x14ac:dyDescent="0.25">
      <c r="D669" s="300"/>
    </row>
    <row r="670" spans="4:4" x14ac:dyDescent="0.25">
      <c r="D670" s="300"/>
    </row>
    <row r="671" spans="4:4" x14ac:dyDescent="0.25">
      <c r="D671" s="300"/>
    </row>
    <row r="672" spans="4:4" x14ac:dyDescent="0.25">
      <c r="D672" s="300"/>
    </row>
    <row r="673" spans="4:4" x14ac:dyDescent="0.25">
      <c r="D673" s="300"/>
    </row>
    <row r="674" spans="4:4" x14ac:dyDescent="0.25">
      <c r="D674" s="300"/>
    </row>
    <row r="675" spans="4:4" x14ac:dyDescent="0.25">
      <c r="D675" s="300"/>
    </row>
    <row r="676" spans="4:4" x14ac:dyDescent="0.25">
      <c r="D676" s="300"/>
    </row>
    <row r="677" spans="4:4" x14ac:dyDescent="0.25">
      <c r="D677" s="300"/>
    </row>
    <row r="678" spans="4:4" x14ac:dyDescent="0.25">
      <c r="D678" s="300"/>
    </row>
    <row r="679" spans="4:4" x14ac:dyDescent="0.25">
      <c r="D679" s="300"/>
    </row>
    <row r="680" spans="4:4" x14ac:dyDescent="0.25">
      <c r="D680" s="300"/>
    </row>
    <row r="681" spans="4:4" x14ac:dyDescent="0.25">
      <c r="D681" s="300"/>
    </row>
    <row r="682" spans="4:4" x14ac:dyDescent="0.25">
      <c r="D682" s="300"/>
    </row>
    <row r="683" spans="4:4" x14ac:dyDescent="0.25">
      <c r="D683" s="300"/>
    </row>
    <row r="684" spans="4:4" x14ac:dyDescent="0.25">
      <c r="D684" s="300"/>
    </row>
    <row r="685" spans="4:4" x14ac:dyDescent="0.25">
      <c r="D685" s="300"/>
    </row>
    <row r="686" spans="4:4" x14ac:dyDescent="0.25">
      <c r="D686" s="300"/>
    </row>
    <row r="687" spans="4:4" x14ac:dyDescent="0.25">
      <c r="D687" s="300"/>
    </row>
    <row r="688" spans="4:4" x14ac:dyDescent="0.25">
      <c r="D688" s="300"/>
    </row>
    <row r="689" spans="4:4" x14ac:dyDescent="0.25">
      <c r="D689" s="300"/>
    </row>
    <row r="690" spans="4:4" x14ac:dyDescent="0.25">
      <c r="D690" s="300"/>
    </row>
    <row r="691" spans="4:4" x14ac:dyDescent="0.25">
      <c r="D691" s="300"/>
    </row>
    <row r="692" spans="4:4" x14ac:dyDescent="0.25">
      <c r="D692" s="300"/>
    </row>
    <row r="693" spans="4:4" x14ac:dyDescent="0.25">
      <c r="D693" s="300"/>
    </row>
    <row r="694" spans="4:4" x14ac:dyDescent="0.25">
      <c r="D694" s="300"/>
    </row>
    <row r="695" spans="4:4" x14ac:dyDescent="0.25">
      <c r="D695" s="300"/>
    </row>
    <row r="696" spans="4:4" x14ac:dyDescent="0.25">
      <c r="D696" s="300"/>
    </row>
    <row r="697" spans="4:4" x14ac:dyDescent="0.25">
      <c r="D697" s="300"/>
    </row>
    <row r="698" spans="4:4" x14ac:dyDescent="0.25">
      <c r="D698" s="300"/>
    </row>
    <row r="699" spans="4:4" x14ac:dyDescent="0.25">
      <c r="D699" s="300"/>
    </row>
    <row r="700" spans="4:4" x14ac:dyDescent="0.25">
      <c r="D700" s="300"/>
    </row>
    <row r="701" spans="4:4" x14ac:dyDescent="0.25">
      <c r="D701" s="300"/>
    </row>
    <row r="702" spans="4:4" x14ac:dyDescent="0.25">
      <c r="D702" s="300"/>
    </row>
    <row r="703" spans="4:4" x14ac:dyDescent="0.25">
      <c r="D703" s="300"/>
    </row>
    <row r="704" spans="4:4" x14ac:dyDescent="0.25">
      <c r="D704" s="300"/>
    </row>
    <row r="705" spans="4:4" x14ac:dyDescent="0.25">
      <c r="D705" s="300"/>
    </row>
    <row r="706" spans="4:4" x14ac:dyDescent="0.25">
      <c r="D706" s="300"/>
    </row>
    <row r="707" spans="4:4" x14ac:dyDescent="0.25">
      <c r="D707" s="300"/>
    </row>
    <row r="708" spans="4:4" x14ac:dyDescent="0.25">
      <c r="D708" s="300"/>
    </row>
    <row r="709" spans="4:4" x14ac:dyDescent="0.25">
      <c r="D709" s="300"/>
    </row>
    <row r="710" spans="4:4" x14ac:dyDescent="0.25">
      <c r="D710" s="300"/>
    </row>
    <row r="711" spans="4:4" x14ac:dyDescent="0.25">
      <c r="D711" s="300"/>
    </row>
    <row r="712" spans="4:4" x14ac:dyDescent="0.25">
      <c r="D712" s="300"/>
    </row>
    <row r="713" spans="4:4" x14ac:dyDescent="0.25">
      <c r="D713" s="300"/>
    </row>
    <row r="714" spans="4:4" x14ac:dyDescent="0.25">
      <c r="D714" s="300"/>
    </row>
    <row r="715" spans="4:4" x14ac:dyDescent="0.25">
      <c r="D715" s="300"/>
    </row>
    <row r="716" spans="4:4" x14ac:dyDescent="0.25">
      <c r="D716" s="300"/>
    </row>
    <row r="717" spans="4:4" x14ac:dyDescent="0.25">
      <c r="D717" s="300"/>
    </row>
    <row r="718" spans="4:4" x14ac:dyDescent="0.25">
      <c r="D718" s="300"/>
    </row>
    <row r="719" spans="4:4" x14ac:dyDescent="0.25">
      <c r="D719" s="300"/>
    </row>
    <row r="720" spans="4:4" x14ac:dyDescent="0.25">
      <c r="D720" s="300"/>
    </row>
    <row r="721" spans="4:4" x14ac:dyDescent="0.25">
      <c r="D721" s="300"/>
    </row>
    <row r="722" spans="4:4" x14ac:dyDescent="0.25">
      <c r="D722" s="300"/>
    </row>
    <row r="723" spans="4:4" x14ac:dyDescent="0.25">
      <c r="D723" s="300"/>
    </row>
    <row r="724" spans="4:4" x14ac:dyDescent="0.25">
      <c r="D724" s="300"/>
    </row>
    <row r="725" spans="4:4" x14ac:dyDescent="0.25">
      <c r="D725" s="300"/>
    </row>
    <row r="726" spans="4:4" x14ac:dyDescent="0.25">
      <c r="D726" s="300"/>
    </row>
    <row r="727" spans="4:4" x14ac:dyDescent="0.25">
      <c r="D727" s="300"/>
    </row>
    <row r="728" spans="4:4" x14ac:dyDescent="0.25">
      <c r="D728" s="300"/>
    </row>
    <row r="729" spans="4:4" x14ac:dyDescent="0.25">
      <c r="D729" s="300"/>
    </row>
    <row r="730" spans="4:4" x14ac:dyDescent="0.25">
      <c r="D730" s="300"/>
    </row>
    <row r="731" spans="4:4" x14ac:dyDescent="0.25">
      <c r="D731" s="300"/>
    </row>
    <row r="732" spans="4:4" x14ac:dyDescent="0.25">
      <c r="D732" s="300"/>
    </row>
    <row r="733" spans="4:4" x14ac:dyDescent="0.25">
      <c r="D733" s="300"/>
    </row>
    <row r="734" spans="4:4" x14ac:dyDescent="0.25">
      <c r="D734" s="300"/>
    </row>
    <row r="735" spans="4:4" x14ac:dyDescent="0.25">
      <c r="D735" s="300"/>
    </row>
    <row r="736" spans="4:4" x14ac:dyDescent="0.25">
      <c r="D736" s="300"/>
    </row>
    <row r="737" spans="4:4" x14ac:dyDescent="0.25">
      <c r="D737" s="300"/>
    </row>
    <row r="738" spans="4:4" x14ac:dyDescent="0.25">
      <c r="D738" s="300"/>
    </row>
    <row r="739" spans="4:4" x14ac:dyDescent="0.25">
      <c r="D739" s="300"/>
    </row>
    <row r="740" spans="4:4" x14ac:dyDescent="0.25">
      <c r="D740" s="300"/>
    </row>
    <row r="741" spans="4:4" x14ac:dyDescent="0.25">
      <c r="D741" s="300"/>
    </row>
    <row r="742" spans="4:4" x14ac:dyDescent="0.25">
      <c r="D742" s="300"/>
    </row>
    <row r="743" spans="4:4" x14ac:dyDescent="0.25">
      <c r="D743" s="300"/>
    </row>
    <row r="744" spans="4:4" x14ac:dyDescent="0.25">
      <c r="D744" s="300"/>
    </row>
    <row r="745" spans="4:4" x14ac:dyDescent="0.25">
      <c r="D745" s="300"/>
    </row>
    <row r="746" spans="4:4" x14ac:dyDescent="0.25">
      <c r="D746" s="300"/>
    </row>
    <row r="747" spans="4:4" x14ac:dyDescent="0.25">
      <c r="D747" s="300"/>
    </row>
    <row r="748" spans="4:4" x14ac:dyDescent="0.25">
      <c r="D748" s="300"/>
    </row>
    <row r="749" spans="4:4" x14ac:dyDescent="0.25">
      <c r="D749" s="300"/>
    </row>
    <row r="750" spans="4:4" x14ac:dyDescent="0.25">
      <c r="D750" s="300"/>
    </row>
    <row r="751" spans="4:4" x14ac:dyDescent="0.25">
      <c r="D751" s="300"/>
    </row>
    <row r="752" spans="4:4" x14ac:dyDescent="0.25">
      <c r="D752" s="300"/>
    </row>
    <row r="753" spans="4:4" x14ac:dyDescent="0.25">
      <c r="D753" s="300"/>
    </row>
    <row r="754" spans="4:4" x14ac:dyDescent="0.25">
      <c r="D754" s="300"/>
    </row>
    <row r="755" spans="4:4" x14ac:dyDescent="0.25">
      <c r="D755" s="300"/>
    </row>
    <row r="756" spans="4:4" x14ac:dyDescent="0.25">
      <c r="D756" s="300"/>
    </row>
    <row r="757" spans="4:4" x14ac:dyDescent="0.25">
      <c r="D757" s="300"/>
    </row>
    <row r="758" spans="4:4" x14ac:dyDescent="0.25">
      <c r="D758" s="300"/>
    </row>
    <row r="759" spans="4:4" x14ac:dyDescent="0.25">
      <c r="D759" s="300"/>
    </row>
    <row r="760" spans="4:4" x14ac:dyDescent="0.25">
      <c r="D760" s="300"/>
    </row>
    <row r="761" spans="4:4" x14ac:dyDescent="0.25">
      <c r="D761" s="300"/>
    </row>
    <row r="762" spans="4:4" x14ac:dyDescent="0.25">
      <c r="D762" s="300"/>
    </row>
    <row r="763" spans="4:4" x14ac:dyDescent="0.25">
      <c r="D763" s="300"/>
    </row>
    <row r="764" spans="4:4" x14ac:dyDescent="0.25">
      <c r="D764" s="300"/>
    </row>
    <row r="765" spans="4:4" x14ac:dyDescent="0.25">
      <c r="D765" s="300"/>
    </row>
    <row r="766" spans="4:4" x14ac:dyDescent="0.25">
      <c r="D766" s="300"/>
    </row>
    <row r="767" spans="4:4" x14ac:dyDescent="0.25">
      <c r="D767" s="300"/>
    </row>
    <row r="768" spans="4:4" x14ac:dyDescent="0.25">
      <c r="D768" s="300"/>
    </row>
    <row r="769" spans="4:4" x14ac:dyDescent="0.25">
      <c r="D769" s="300"/>
    </row>
    <row r="770" spans="4:4" x14ac:dyDescent="0.25">
      <c r="D770" s="300"/>
    </row>
    <row r="771" spans="4:4" x14ac:dyDescent="0.25">
      <c r="D771" s="300"/>
    </row>
    <row r="772" spans="4:4" x14ac:dyDescent="0.25">
      <c r="D772" s="300"/>
    </row>
    <row r="773" spans="4:4" x14ac:dyDescent="0.25">
      <c r="D773" s="300"/>
    </row>
    <row r="774" spans="4:4" x14ac:dyDescent="0.25">
      <c r="D774" s="300"/>
    </row>
    <row r="775" spans="4:4" x14ac:dyDescent="0.25">
      <c r="D775" s="300"/>
    </row>
    <row r="776" spans="4:4" x14ac:dyDescent="0.25">
      <c r="D776" s="300"/>
    </row>
    <row r="777" spans="4:4" x14ac:dyDescent="0.25">
      <c r="D777" s="300"/>
    </row>
    <row r="778" spans="4:4" x14ac:dyDescent="0.25">
      <c r="D778" s="300"/>
    </row>
    <row r="779" spans="4:4" x14ac:dyDescent="0.25">
      <c r="D779" s="300"/>
    </row>
    <row r="780" spans="4:4" x14ac:dyDescent="0.25">
      <c r="D780" s="300"/>
    </row>
    <row r="781" spans="4:4" x14ac:dyDescent="0.25">
      <c r="D781" s="300"/>
    </row>
    <row r="782" spans="4:4" x14ac:dyDescent="0.25">
      <c r="D782" s="300"/>
    </row>
    <row r="783" spans="4:4" x14ac:dyDescent="0.25">
      <c r="D783" s="300"/>
    </row>
    <row r="784" spans="4:4" x14ac:dyDescent="0.25">
      <c r="D784" s="300"/>
    </row>
    <row r="785" spans="4:4" x14ac:dyDescent="0.25">
      <c r="D785" s="300"/>
    </row>
    <row r="786" spans="4:4" x14ac:dyDescent="0.25">
      <c r="D786" s="300"/>
    </row>
    <row r="787" spans="4:4" x14ac:dyDescent="0.25">
      <c r="D787" s="300"/>
    </row>
    <row r="788" spans="4:4" x14ac:dyDescent="0.25">
      <c r="D788" s="300"/>
    </row>
    <row r="789" spans="4:4" x14ac:dyDescent="0.25">
      <c r="D789" s="300"/>
    </row>
    <row r="790" spans="4:4" x14ac:dyDescent="0.25">
      <c r="D790" s="300"/>
    </row>
    <row r="791" spans="4:4" x14ac:dyDescent="0.25">
      <c r="D791" s="300"/>
    </row>
    <row r="792" spans="4:4" x14ac:dyDescent="0.25">
      <c r="D792" s="300"/>
    </row>
    <row r="793" spans="4:4" x14ac:dyDescent="0.25">
      <c r="D793" s="300"/>
    </row>
    <row r="794" spans="4:4" x14ac:dyDescent="0.25">
      <c r="D794" s="300"/>
    </row>
    <row r="795" spans="4:4" x14ac:dyDescent="0.25">
      <c r="D795" s="300"/>
    </row>
    <row r="796" spans="4:4" x14ac:dyDescent="0.25">
      <c r="D796" s="300"/>
    </row>
    <row r="797" spans="4:4" x14ac:dyDescent="0.25">
      <c r="D797" s="300"/>
    </row>
    <row r="798" spans="4:4" x14ac:dyDescent="0.25">
      <c r="D798" s="300"/>
    </row>
    <row r="799" spans="4:4" x14ac:dyDescent="0.25">
      <c r="D799" s="300"/>
    </row>
    <row r="800" spans="4:4" x14ac:dyDescent="0.25">
      <c r="D800" s="300"/>
    </row>
    <row r="801" spans="4:4" x14ac:dyDescent="0.25">
      <c r="D801" s="300"/>
    </row>
    <row r="802" spans="4:4" x14ac:dyDescent="0.25">
      <c r="D802" s="300"/>
    </row>
    <row r="803" spans="4:4" x14ac:dyDescent="0.25">
      <c r="D803" s="300"/>
    </row>
    <row r="804" spans="4:4" x14ac:dyDescent="0.25">
      <c r="D804" s="300"/>
    </row>
    <row r="805" spans="4:4" x14ac:dyDescent="0.25">
      <c r="D805" s="300"/>
    </row>
    <row r="806" spans="4:4" x14ac:dyDescent="0.25">
      <c r="D806" s="300"/>
    </row>
    <row r="807" spans="4:4" x14ac:dyDescent="0.25">
      <c r="D807" s="300"/>
    </row>
    <row r="808" spans="4:4" x14ac:dyDescent="0.25">
      <c r="D808" s="300"/>
    </row>
    <row r="809" spans="4:4" x14ac:dyDescent="0.25">
      <c r="D809" s="300"/>
    </row>
    <row r="810" spans="4:4" x14ac:dyDescent="0.25">
      <c r="D810" s="300"/>
    </row>
    <row r="811" spans="4:4" x14ac:dyDescent="0.25">
      <c r="D811" s="300"/>
    </row>
    <row r="812" spans="4:4" x14ac:dyDescent="0.25">
      <c r="D812" s="300"/>
    </row>
    <row r="813" spans="4:4" x14ac:dyDescent="0.25">
      <c r="D813" s="300"/>
    </row>
    <row r="814" spans="4:4" x14ac:dyDescent="0.25">
      <c r="D814" s="300"/>
    </row>
    <row r="815" spans="4:4" x14ac:dyDescent="0.25">
      <c r="D815" s="300"/>
    </row>
    <row r="816" spans="4:4" x14ac:dyDescent="0.25">
      <c r="D816" s="300"/>
    </row>
    <row r="817" spans="4:4" x14ac:dyDescent="0.25">
      <c r="D817" s="300"/>
    </row>
    <row r="818" spans="4:4" x14ac:dyDescent="0.25">
      <c r="D818" s="300"/>
    </row>
    <row r="819" spans="4:4" x14ac:dyDescent="0.25">
      <c r="D819" s="300"/>
    </row>
    <row r="820" spans="4:4" x14ac:dyDescent="0.25">
      <c r="D820" s="300"/>
    </row>
    <row r="821" spans="4:4" x14ac:dyDescent="0.25">
      <c r="D821" s="300"/>
    </row>
    <row r="822" spans="4:4" x14ac:dyDescent="0.25">
      <c r="D822" s="300"/>
    </row>
    <row r="823" spans="4:4" x14ac:dyDescent="0.25">
      <c r="D823" s="300"/>
    </row>
    <row r="824" spans="4:4" x14ac:dyDescent="0.25">
      <c r="D824" s="300"/>
    </row>
    <row r="825" spans="4:4" x14ac:dyDescent="0.25">
      <c r="D825" s="300"/>
    </row>
    <row r="826" spans="4:4" x14ac:dyDescent="0.25">
      <c r="D826" s="300"/>
    </row>
    <row r="827" spans="4:4" x14ac:dyDescent="0.25">
      <c r="D827" s="300"/>
    </row>
    <row r="828" spans="4:4" x14ac:dyDescent="0.25">
      <c r="D828" s="300"/>
    </row>
    <row r="829" spans="4:4" x14ac:dyDescent="0.25">
      <c r="D829" s="300"/>
    </row>
    <row r="830" spans="4:4" x14ac:dyDescent="0.25">
      <c r="D830" s="300"/>
    </row>
    <row r="831" spans="4:4" x14ac:dyDescent="0.25">
      <c r="D831" s="300"/>
    </row>
    <row r="832" spans="4:4" x14ac:dyDescent="0.25">
      <c r="D832" s="300"/>
    </row>
    <row r="833" spans="4:4" x14ac:dyDescent="0.25">
      <c r="D833" s="300"/>
    </row>
    <row r="834" spans="4:4" x14ac:dyDescent="0.25">
      <c r="D834" s="300"/>
    </row>
    <row r="835" spans="4:4" x14ac:dyDescent="0.25">
      <c r="D835" s="300"/>
    </row>
    <row r="836" spans="4:4" x14ac:dyDescent="0.25">
      <c r="D836" s="300"/>
    </row>
    <row r="837" spans="4:4" x14ac:dyDescent="0.25">
      <c r="D837" s="300"/>
    </row>
    <row r="838" spans="4:4" x14ac:dyDescent="0.25">
      <c r="D838" s="300"/>
    </row>
    <row r="839" spans="4:4" x14ac:dyDescent="0.25">
      <c r="D839" s="300"/>
    </row>
    <row r="840" spans="4:4" x14ac:dyDescent="0.25">
      <c r="D840" s="300"/>
    </row>
    <row r="841" spans="4:4" x14ac:dyDescent="0.25">
      <c r="D841" s="300"/>
    </row>
    <row r="842" spans="4:4" x14ac:dyDescent="0.25">
      <c r="D842" s="300"/>
    </row>
    <row r="843" spans="4:4" x14ac:dyDescent="0.25">
      <c r="D843" s="300"/>
    </row>
    <row r="844" spans="4:4" x14ac:dyDescent="0.25">
      <c r="D844" s="300"/>
    </row>
    <row r="845" spans="4:4" x14ac:dyDescent="0.25">
      <c r="D845" s="300"/>
    </row>
    <row r="846" spans="4:4" x14ac:dyDescent="0.25">
      <c r="D846" s="300"/>
    </row>
    <row r="847" spans="4:4" x14ac:dyDescent="0.25">
      <c r="D847" s="300"/>
    </row>
    <row r="848" spans="4:4" x14ac:dyDescent="0.25">
      <c r="D848" s="300"/>
    </row>
    <row r="849" spans="4:4" x14ac:dyDescent="0.25">
      <c r="D849" s="300"/>
    </row>
    <row r="850" spans="4:4" x14ac:dyDescent="0.25">
      <c r="D850" s="300"/>
    </row>
    <row r="851" spans="4:4" x14ac:dyDescent="0.25">
      <c r="D851" s="300"/>
    </row>
    <row r="852" spans="4:4" x14ac:dyDescent="0.25">
      <c r="D852" s="300"/>
    </row>
    <row r="853" spans="4:4" x14ac:dyDescent="0.25">
      <c r="D853" s="300"/>
    </row>
    <row r="854" spans="4:4" x14ac:dyDescent="0.25">
      <c r="D854" s="300"/>
    </row>
    <row r="855" spans="4:4" x14ac:dyDescent="0.25">
      <c r="D855" s="300"/>
    </row>
    <row r="856" spans="4:4" x14ac:dyDescent="0.25">
      <c r="D856" s="300"/>
    </row>
    <row r="857" spans="4:4" x14ac:dyDescent="0.25">
      <c r="D857" s="300"/>
    </row>
    <row r="858" spans="4:4" x14ac:dyDescent="0.25">
      <c r="D858" s="300"/>
    </row>
    <row r="859" spans="4:4" x14ac:dyDescent="0.25">
      <c r="D859" s="300"/>
    </row>
    <row r="860" spans="4:4" x14ac:dyDescent="0.25">
      <c r="D860" s="300"/>
    </row>
    <row r="861" spans="4:4" x14ac:dyDescent="0.25">
      <c r="D861" s="300"/>
    </row>
    <row r="862" spans="4:4" x14ac:dyDescent="0.25">
      <c r="D862" s="300"/>
    </row>
    <row r="863" spans="4:4" x14ac:dyDescent="0.25">
      <c r="D863" s="300"/>
    </row>
    <row r="864" spans="4:4" x14ac:dyDescent="0.25">
      <c r="D864" s="300"/>
    </row>
    <row r="865" spans="4:4" x14ac:dyDescent="0.25">
      <c r="D865" s="300"/>
    </row>
    <row r="866" spans="4:4" x14ac:dyDescent="0.25">
      <c r="D866" s="300"/>
    </row>
    <row r="867" spans="4:4" x14ac:dyDescent="0.25">
      <c r="D867" s="300"/>
    </row>
    <row r="868" spans="4:4" x14ac:dyDescent="0.25">
      <c r="D868" s="300"/>
    </row>
    <row r="869" spans="4:4" x14ac:dyDescent="0.25">
      <c r="D869" s="300"/>
    </row>
    <row r="870" spans="4:4" x14ac:dyDescent="0.25">
      <c r="D870" s="300"/>
    </row>
    <row r="871" spans="4:4" x14ac:dyDescent="0.25">
      <c r="D871" s="300"/>
    </row>
    <row r="872" spans="4:4" x14ac:dyDescent="0.25">
      <c r="D872" s="300"/>
    </row>
    <row r="873" spans="4:4" x14ac:dyDescent="0.25">
      <c r="D873" s="300"/>
    </row>
    <row r="874" spans="4:4" x14ac:dyDescent="0.25">
      <c r="D874" s="300"/>
    </row>
    <row r="875" spans="4:4" x14ac:dyDescent="0.25">
      <c r="D875" s="300"/>
    </row>
    <row r="876" spans="4:4" x14ac:dyDescent="0.25">
      <c r="D876" s="300"/>
    </row>
    <row r="877" spans="4:4" x14ac:dyDescent="0.25">
      <c r="D877" s="300"/>
    </row>
    <row r="878" spans="4:4" x14ac:dyDescent="0.25">
      <c r="D878" s="300"/>
    </row>
    <row r="879" spans="4:4" x14ac:dyDescent="0.25">
      <c r="D879" s="300"/>
    </row>
    <row r="880" spans="4:4" x14ac:dyDescent="0.25">
      <c r="D880" s="300"/>
    </row>
    <row r="881" spans="4:4" x14ac:dyDescent="0.25">
      <c r="D881" s="300"/>
    </row>
    <row r="882" spans="4:4" x14ac:dyDescent="0.25">
      <c r="D882" s="300"/>
    </row>
    <row r="883" spans="4:4" x14ac:dyDescent="0.25">
      <c r="D883" s="300"/>
    </row>
    <row r="884" spans="4:4" x14ac:dyDescent="0.25">
      <c r="D884" s="300"/>
    </row>
    <row r="885" spans="4:4" x14ac:dyDescent="0.25">
      <c r="D885" s="300"/>
    </row>
    <row r="886" spans="4:4" x14ac:dyDescent="0.25">
      <c r="D886" s="300"/>
    </row>
    <row r="887" spans="4:4" x14ac:dyDescent="0.25">
      <c r="D887" s="300"/>
    </row>
    <row r="888" spans="4:4" x14ac:dyDescent="0.25">
      <c r="D888" s="300"/>
    </row>
    <row r="889" spans="4:4" x14ac:dyDescent="0.25">
      <c r="D889" s="300"/>
    </row>
    <row r="890" spans="4:4" x14ac:dyDescent="0.25">
      <c r="D890" s="300"/>
    </row>
    <row r="891" spans="4:4" x14ac:dyDescent="0.25">
      <c r="D891" s="300"/>
    </row>
    <row r="892" spans="4:4" x14ac:dyDescent="0.25">
      <c r="D892" s="300"/>
    </row>
    <row r="893" spans="4:4" x14ac:dyDescent="0.25">
      <c r="D893" s="300"/>
    </row>
    <row r="894" spans="4:4" x14ac:dyDescent="0.25">
      <c r="D894" s="300"/>
    </row>
    <row r="895" spans="4:4" x14ac:dyDescent="0.25">
      <c r="D895" s="300"/>
    </row>
    <row r="896" spans="4:4" x14ac:dyDescent="0.25">
      <c r="D896" s="300"/>
    </row>
    <row r="897" spans="4:4" x14ac:dyDescent="0.25">
      <c r="D897" s="300"/>
    </row>
    <row r="898" spans="4:4" x14ac:dyDescent="0.25">
      <c r="D898" s="300"/>
    </row>
    <row r="899" spans="4:4" x14ac:dyDescent="0.25">
      <c r="D899" s="300"/>
    </row>
    <row r="900" spans="4:4" x14ac:dyDescent="0.25">
      <c r="D900" s="300"/>
    </row>
    <row r="901" spans="4:4" x14ac:dyDescent="0.25">
      <c r="D901" s="300"/>
    </row>
    <row r="902" spans="4:4" x14ac:dyDescent="0.25">
      <c r="D902" s="300"/>
    </row>
    <row r="903" spans="4:4" x14ac:dyDescent="0.25">
      <c r="D903" s="300"/>
    </row>
    <row r="904" spans="4:4" x14ac:dyDescent="0.25">
      <c r="D904" s="300"/>
    </row>
    <row r="905" spans="4:4" x14ac:dyDescent="0.25">
      <c r="D905" s="300"/>
    </row>
    <row r="906" spans="4:4" x14ac:dyDescent="0.25">
      <c r="D906" s="300"/>
    </row>
    <row r="907" spans="4:4" x14ac:dyDescent="0.25">
      <c r="D907" s="300"/>
    </row>
    <row r="908" spans="4:4" x14ac:dyDescent="0.25">
      <c r="D908" s="300"/>
    </row>
    <row r="909" spans="4:4" x14ac:dyDescent="0.25">
      <c r="D909" s="300"/>
    </row>
    <row r="910" spans="4:4" x14ac:dyDescent="0.25">
      <c r="D910" s="300"/>
    </row>
    <row r="911" spans="4:4" x14ac:dyDescent="0.25">
      <c r="D911" s="300"/>
    </row>
    <row r="912" spans="4:4" x14ac:dyDescent="0.25">
      <c r="D912" s="300"/>
    </row>
    <row r="913" spans="4:4" x14ac:dyDescent="0.25">
      <c r="D913" s="300"/>
    </row>
    <row r="914" spans="4:4" x14ac:dyDescent="0.25">
      <c r="D914" s="300"/>
    </row>
    <row r="915" spans="4:4" x14ac:dyDescent="0.25">
      <c r="D915" s="300"/>
    </row>
    <row r="916" spans="4:4" x14ac:dyDescent="0.25">
      <c r="D916" s="300"/>
    </row>
    <row r="917" spans="4:4" x14ac:dyDescent="0.25">
      <c r="D917" s="300"/>
    </row>
    <row r="918" spans="4:4" x14ac:dyDescent="0.25">
      <c r="D918" s="300"/>
    </row>
    <row r="919" spans="4:4" x14ac:dyDescent="0.25">
      <c r="D919" s="300"/>
    </row>
    <row r="920" spans="4:4" x14ac:dyDescent="0.25">
      <c r="D920" s="300"/>
    </row>
    <row r="921" spans="4:4" x14ac:dyDescent="0.25">
      <c r="D921" s="300"/>
    </row>
    <row r="922" spans="4:4" x14ac:dyDescent="0.25">
      <c r="D922" s="300"/>
    </row>
    <row r="923" spans="4:4" x14ac:dyDescent="0.25">
      <c r="D923" s="300"/>
    </row>
    <row r="924" spans="4:4" x14ac:dyDescent="0.25">
      <c r="D924" s="300"/>
    </row>
    <row r="925" spans="4:4" x14ac:dyDescent="0.25">
      <c r="D925" s="300"/>
    </row>
    <row r="926" spans="4:4" x14ac:dyDescent="0.25">
      <c r="D926" s="300"/>
    </row>
    <row r="927" spans="4:4" x14ac:dyDescent="0.25">
      <c r="D927" s="300"/>
    </row>
    <row r="928" spans="4:4" x14ac:dyDescent="0.25">
      <c r="D928" s="300"/>
    </row>
    <row r="929" spans="4:4" x14ac:dyDescent="0.25">
      <c r="D929" s="300"/>
    </row>
    <row r="930" spans="4:4" x14ac:dyDescent="0.25">
      <c r="D930" s="300"/>
    </row>
    <row r="931" spans="4:4" x14ac:dyDescent="0.25">
      <c r="D931" s="300"/>
    </row>
    <row r="932" spans="4:4" x14ac:dyDescent="0.25">
      <c r="D932" s="300"/>
    </row>
    <row r="933" spans="4:4" x14ac:dyDescent="0.25">
      <c r="D933" s="300"/>
    </row>
    <row r="934" spans="4:4" x14ac:dyDescent="0.25">
      <c r="D934" s="300"/>
    </row>
    <row r="935" spans="4:4" x14ac:dyDescent="0.25">
      <c r="D935" s="300"/>
    </row>
    <row r="936" spans="4:4" x14ac:dyDescent="0.25">
      <c r="D936" s="300"/>
    </row>
    <row r="937" spans="4:4" x14ac:dyDescent="0.25">
      <c r="D937" s="300"/>
    </row>
    <row r="938" spans="4:4" x14ac:dyDescent="0.25">
      <c r="D938" s="300"/>
    </row>
    <row r="939" spans="4:4" x14ac:dyDescent="0.25">
      <c r="D939" s="300"/>
    </row>
    <row r="940" spans="4:4" x14ac:dyDescent="0.25">
      <c r="D940" s="300"/>
    </row>
    <row r="941" spans="4:4" x14ac:dyDescent="0.25">
      <c r="D941" s="300"/>
    </row>
    <row r="942" spans="4:4" x14ac:dyDescent="0.25">
      <c r="D942" s="300"/>
    </row>
    <row r="943" spans="4:4" x14ac:dyDescent="0.25">
      <c r="D943" s="300"/>
    </row>
    <row r="944" spans="4:4" x14ac:dyDescent="0.25">
      <c r="D944" s="300"/>
    </row>
    <row r="945" spans="4:4" x14ac:dyDescent="0.25">
      <c r="D945" s="300"/>
    </row>
    <row r="946" spans="4:4" x14ac:dyDescent="0.25">
      <c r="D946" s="300"/>
    </row>
    <row r="947" spans="4:4" x14ac:dyDescent="0.25">
      <c r="D947" s="300"/>
    </row>
    <row r="948" spans="4:4" x14ac:dyDescent="0.25">
      <c r="D948" s="300"/>
    </row>
    <row r="949" spans="4:4" x14ac:dyDescent="0.25">
      <c r="D949" s="300"/>
    </row>
    <row r="950" spans="4:4" x14ac:dyDescent="0.25">
      <c r="D950" s="300"/>
    </row>
    <row r="951" spans="4:4" x14ac:dyDescent="0.25">
      <c r="D951" s="300"/>
    </row>
    <row r="952" spans="4:4" x14ac:dyDescent="0.25">
      <c r="D952" s="300"/>
    </row>
    <row r="953" spans="4:4" x14ac:dyDescent="0.25">
      <c r="D953" s="300"/>
    </row>
    <row r="954" spans="4:4" x14ac:dyDescent="0.25">
      <c r="D954" s="300"/>
    </row>
    <row r="955" spans="4:4" x14ac:dyDescent="0.25">
      <c r="D955" s="300"/>
    </row>
    <row r="956" spans="4:4" x14ac:dyDescent="0.25">
      <c r="D956" s="300"/>
    </row>
    <row r="957" spans="4:4" x14ac:dyDescent="0.25">
      <c r="D957" s="300"/>
    </row>
    <row r="958" spans="4:4" x14ac:dyDescent="0.25">
      <c r="D958" s="300"/>
    </row>
    <row r="959" spans="4:4" x14ac:dyDescent="0.25">
      <c r="D959" s="300"/>
    </row>
    <row r="960" spans="4:4" x14ac:dyDescent="0.25">
      <c r="D960" s="300"/>
    </row>
    <row r="961" spans="4:4" x14ac:dyDescent="0.25">
      <c r="D961" s="300"/>
    </row>
    <row r="962" spans="4:4" x14ac:dyDescent="0.25">
      <c r="D962" s="300"/>
    </row>
    <row r="963" spans="4:4" x14ac:dyDescent="0.25">
      <c r="D963" s="300"/>
    </row>
    <row r="964" spans="4:4" x14ac:dyDescent="0.25">
      <c r="D964" s="300"/>
    </row>
    <row r="965" spans="4:4" x14ac:dyDescent="0.25">
      <c r="D965" s="300"/>
    </row>
    <row r="966" spans="4:4" x14ac:dyDescent="0.25">
      <c r="D966" s="300"/>
    </row>
    <row r="967" spans="4:4" x14ac:dyDescent="0.25">
      <c r="D967" s="300"/>
    </row>
    <row r="968" spans="4:4" x14ac:dyDescent="0.25">
      <c r="D968" s="300"/>
    </row>
    <row r="969" spans="4:4" x14ac:dyDescent="0.25">
      <c r="D969" s="300"/>
    </row>
    <row r="970" spans="4:4" x14ac:dyDescent="0.25">
      <c r="D970" s="300"/>
    </row>
    <row r="971" spans="4:4" x14ac:dyDescent="0.25">
      <c r="D971" s="300"/>
    </row>
    <row r="972" spans="4:4" x14ac:dyDescent="0.25">
      <c r="D972" s="300"/>
    </row>
    <row r="973" spans="4:4" x14ac:dyDescent="0.25">
      <c r="D973" s="300"/>
    </row>
    <row r="974" spans="4:4" x14ac:dyDescent="0.25">
      <c r="D974" s="300"/>
    </row>
    <row r="975" spans="4:4" x14ac:dyDescent="0.25">
      <c r="D975" s="300"/>
    </row>
    <row r="976" spans="4:4" x14ac:dyDescent="0.25">
      <c r="D976" s="300"/>
    </row>
    <row r="977" spans="4:4" x14ac:dyDescent="0.25">
      <c r="D977" s="300"/>
    </row>
    <row r="978" spans="4:4" x14ac:dyDescent="0.25">
      <c r="D978" s="300"/>
    </row>
    <row r="979" spans="4:4" x14ac:dyDescent="0.25">
      <c r="D979" s="300"/>
    </row>
    <row r="980" spans="4:4" x14ac:dyDescent="0.25">
      <c r="D980" s="300"/>
    </row>
    <row r="981" spans="4:4" x14ac:dyDescent="0.25">
      <c r="D981" s="300"/>
    </row>
    <row r="982" spans="4:4" x14ac:dyDescent="0.25">
      <c r="D982" s="300"/>
    </row>
    <row r="983" spans="4:4" x14ac:dyDescent="0.25">
      <c r="D983" s="300"/>
    </row>
    <row r="984" spans="4:4" x14ac:dyDescent="0.25">
      <c r="D984" s="300"/>
    </row>
    <row r="985" spans="4:4" x14ac:dyDescent="0.25">
      <c r="D985" s="300"/>
    </row>
    <row r="986" spans="4:4" x14ac:dyDescent="0.25">
      <c r="D986" s="300"/>
    </row>
    <row r="987" spans="4:4" x14ac:dyDescent="0.25">
      <c r="D987" s="300"/>
    </row>
    <row r="988" spans="4:4" x14ac:dyDescent="0.25">
      <c r="D988" s="300"/>
    </row>
    <row r="989" spans="4:4" x14ac:dyDescent="0.25">
      <c r="D989" s="300"/>
    </row>
    <row r="990" spans="4:4" x14ac:dyDescent="0.25">
      <c r="D990" s="300"/>
    </row>
    <row r="991" spans="4:4" x14ac:dyDescent="0.25">
      <c r="D991" s="300"/>
    </row>
    <row r="992" spans="4:4" x14ac:dyDescent="0.25">
      <c r="D992" s="300"/>
    </row>
    <row r="993" spans="4:4" x14ac:dyDescent="0.25">
      <c r="D993" s="300"/>
    </row>
    <row r="994" spans="4:4" x14ac:dyDescent="0.25">
      <c r="D994" s="300"/>
    </row>
    <row r="995" spans="4:4" x14ac:dyDescent="0.25">
      <c r="D995" s="300"/>
    </row>
    <row r="996" spans="4:4" x14ac:dyDescent="0.25">
      <c r="D996" s="300"/>
    </row>
    <row r="997" spans="4:4" x14ac:dyDescent="0.25">
      <c r="D997" s="300"/>
    </row>
    <row r="998" spans="4:4" x14ac:dyDescent="0.25">
      <c r="D998" s="300"/>
    </row>
    <row r="999" spans="4:4" x14ac:dyDescent="0.25">
      <c r="D999" s="300"/>
    </row>
    <row r="1000" spans="4:4" x14ac:dyDescent="0.25">
      <c r="D1000" s="300"/>
    </row>
    <row r="1001" spans="4:4" x14ac:dyDescent="0.25">
      <c r="D1001" s="300"/>
    </row>
    <row r="1002" spans="4:4" x14ac:dyDescent="0.25">
      <c r="D1002" s="300"/>
    </row>
    <row r="1003" spans="4:4" x14ac:dyDescent="0.25">
      <c r="D1003" s="300"/>
    </row>
    <row r="1004" spans="4:4" x14ac:dyDescent="0.25">
      <c r="D1004" s="300"/>
    </row>
    <row r="1005" spans="4:4" x14ac:dyDescent="0.25">
      <c r="D1005" s="300"/>
    </row>
    <row r="1006" spans="4:4" x14ac:dyDescent="0.25">
      <c r="D1006" s="300"/>
    </row>
    <row r="1007" spans="4:4" x14ac:dyDescent="0.25">
      <c r="D1007" s="300"/>
    </row>
    <row r="1008" spans="4:4" x14ac:dyDescent="0.25">
      <c r="D1008" s="300"/>
    </row>
    <row r="1009" spans="4:4" x14ac:dyDescent="0.25">
      <c r="D1009" s="300"/>
    </row>
    <row r="1010" spans="4:4" x14ac:dyDescent="0.25">
      <c r="D1010" s="300"/>
    </row>
    <row r="1011" spans="4:4" x14ac:dyDescent="0.25">
      <c r="D1011" s="300"/>
    </row>
    <row r="1012" spans="4:4" x14ac:dyDescent="0.25">
      <c r="D1012" s="300"/>
    </row>
    <row r="1013" spans="4:4" x14ac:dyDescent="0.25">
      <c r="D1013" s="300"/>
    </row>
    <row r="1014" spans="4:4" x14ac:dyDescent="0.25">
      <c r="D1014" s="300"/>
    </row>
    <row r="1015" spans="4:4" x14ac:dyDescent="0.25">
      <c r="D1015" s="300"/>
    </row>
    <row r="1016" spans="4:4" x14ac:dyDescent="0.25">
      <c r="D1016" s="300"/>
    </row>
    <row r="1017" spans="4:4" x14ac:dyDescent="0.25">
      <c r="D1017" s="300"/>
    </row>
    <row r="1018" spans="4:4" x14ac:dyDescent="0.25">
      <c r="D1018" s="300"/>
    </row>
    <row r="1019" spans="4:4" x14ac:dyDescent="0.25">
      <c r="D1019" s="300"/>
    </row>
    <row r="1020" spans="4:4" x14ac:dyDescent="0.25">
      <c r="D1020" s="300"/>
    </row>
    <row r="1021" spans="4:4" x14ac:dyDescent="0.25">
      <c r="D1021" s="300"/>
    </row>
    <row r="1022" spans="4:4" x14ac:dyDescent="0.25">
      <c r="D1022" s="300"/>
    </row>
    <row r="1023" spans="4:4" x14ac:dyDescent="0.25">
      <c r="D1023" s="300"/>
    </row>
    <row r="1024" spans="4:4" x14ac:dyDescent="0.25">
      <c r="D1024" s="300"/>
    </row>
    <row r="1025" spans="4:4" x14ac:dyDescent="0.25">
      <c r="D1025" s="300"/>
    </row>
    <row r="1026" spans="4:4" x14ac:dyDescent="0.25">
      <c r="D1026" s="300"/>
    </row>
    <row r="1027" spans="4:4" x14ac:dyDescent="0.25">
      <c r="D1027" s="300"/>
    </row>
    <row r="1028" spans="4:4" x14ac:dyDescent="0.25">
      <c r="D1028" s="300"/>
    </row>
    <row r="1029" spans="4:4" x14ac:dyDescent="0.25">
      <c r="D1029" s="300"/>
    </row>
    <row r="1030" spans="4:4" x14ac:dyDescent="0.25">
      <c r="D1030" s="300"/>
    </row>
    <row r="1031" spans="4:4" x14ac:dyDescent="0.25">
      <c r="D1031" s="300"/>
    </row>
    <row r="1032" spans="4:4" x14ac:dyDescent="0.25">
      <c r="D1032" s="300"/>
    </row>
    <row r="1033" spans="4:4" x14ac:dyDescent="0.25">
      <c r="D1033" s="300"/>
    </row>
    <row r="1034" spans="4:4" x14ac:dyDescent="0.25">
      <c r="D1034" s="300"/>
    </row>
    <row r="1035" spans="4:4" x14ac:dyDescent="0.25">
      <c r="D1035" s="300"/>
    </row>
    <row r="1036" spans="4:4" x14ac:dyDescent="0.25">
      <c r="D1036" s="300"/>
    </row>
    <row r="1037" spans="4:4" x14ac:dyDescent="0.25">
      <c r="D1037" s="300"/>
    </row>
    <row r="1038" spans="4:4" x14ac:dyDescent="0.25">
      <c r="D1038" s="300"/>
    </row>
    <row r="1039" spans="4:4" x14ac:dyDescent="0.25">
      <c r="D1039" s="300"/>
    </row>
    <row r="1040" spans="4:4" x14ac:dyDescent="0.25">
      <c r="D1040" s="300"/>
    </row>
    <row r="1041" spans="4:4" x14ac:dyDescent="0.25">
      <c r="D1041" s="300"/>
    </row>
    <row r="1042" spans="4:4" x14ac:dyDescent="0.25">
      <c r="D1042" s="300"/>
    </row>
    <row r="1043" spans="4:4" x14ac:dyDescent="0.25">
      <c r="D1043" s="300"/>
    </row>
    <row r="1044" spans="4:4" x14ac:dyDescent="0.25">
      <c r="D1044" s="300"/>
    </row>
    <row r="1045" spans="4:4" x14ac:dyDescent="0.25">
      <c r="D1045" s="300"/>
    </row>
    <row r="1046" spans="4:4" x14ac:dyDescent="0.25">
      <c r="D1046" s="300"/>
    </row>
    <row r="1047" spans="4:4" x14ac:dyDescent="0.25">
      <c r="D1047" s="300"/>
    </row>
    <row r="1048" spans="4:4" x14ac:dyDescent="0.25">
      <c r="D1048" s="300"/>
    </row>
    <row r="1049" spans="4:4" x14ac:dyDescent="0.25">
      <c r="D1049" s="300"/>
    </row>
    <row r="1050" spans="4:4" x14ac:dyDescent="0.25">
      <c r="D1050" s="300"/>
    </row>
    <row r="1051" spans="4:4" x14ac:dyDescent="0.25">
      <c r="D1051" s="300"/>
    </row>
    <row r="1052" spans="4:4" x14ac:dyDescent="0.25">
      <c r="D1052" s="300"/>
    </row>
    <row r="1053" spans="4:4" x14ac:dyDescent="0.25">
      <c r="D1053" s="300"/>
    </row>
    <row r="1054" spans="4:4" x14ac:dyDescent="0.25">
      <c r="D1054" s="300"/>
    </row>
    <row r="1055" spans="4:4" x14ac:dyDescent="0.25">
      <c r="D1055" s="300"/>
    </row>
    <row r="1056" spans="4:4" x14ac:dyDescent="0.25">
      <c r="D1056" s="300"/>
    </row>
    <row r="1057" spans="4:4" x14ac:dyDescent="0.25">
      <c r="D1057" s="300"/>
    </row>
    <row r="1058" spans="4:4" x14ac:dyDescent="0.25">
      <c r="D1058" s="300"/>
    </row>
    <row r="1059" spans="4:4" x14ac:dyDescent="0.25">
      <c r="D1059" s="300"/>
    </row>
    <row r="1060" spans="4:4" x14ac:dyDescent="0.25">
      <c r="D1060" s="300"/>
    </row>
    <row r="1061" spans="4:4" x14ac:dyDescent="0.25">
      <c r="D1061" s="300"/>
    </row>
    <row r="1062" spans="4:4" x14ac:dyDescent="0.25">
      <c r="D1062" s="300"/>
    </row>
    <row r="1063" spans="4:4" x14ac:dyDescent="0.25">
      <c r="D1063" s="300"/>
    </row>
    <row r="1064" spans="4:4" x14ac:dyDescent="0.25">
      <c r="D1064" s="300"/>
    </row>
    <row r="1065" spans="4:4" x14ac:dyDescent="0.25">
      <c r="D1065" s="300"/>
    </row>
    <row r="1066" spans="4:4" x14ac:dyDescent="0.25">
      <c r="D1066" s="300"/>
    </row>
    <row r="1067" spans="4:4" x14ac:dyDescent="0.25">
      <c r="D1067" s="300"/>
    </row>
    <row r="1068" spans="4:4" x14ac:dyDescent="0.25">
      <c r="D1068" s="300"/>
    </row>
    <row r="1069" spans="4:4" x14ac:dyDescent="0.25">
      <c r="D1069" s="300"/>
    </row>
    <row r="1070" spans="4:4" x14ac:dyDescent="0.25">
      <c r="D1070" s="300"/>
    </row>
    <row r="1071" spans="4:4" x14ac:dyDescent="0.25">
      <c r="D1071" s="300"/>
    </row>
    <row r="1072" spans="4:4" x14ac:dyDescent="0.25">
      <c r="D1072" s="300"/>
    </row>
    <row r="1073" spans="4:4" x14ac:dyDescent="0.25">
      <c r="D1073" s="300"/>
    </row>
    <row r="1074" spans="4:4" x14ac:dyDescent="0.25">
      <c r="D1074" s="300"/>
    </row>
    <row r="1075" spans="4:4" x14ac:dyDescent="0.25">
      <c r="D1075" s="300"/>
    </row>
    <row r="1076" spans="4:4" x14ac:dyDescent="0.25">
      <c r="D1076" s="300"/>
    </row>
    <row r="1077" spans="4:4" x14ac:dyDescent="0.25">
      <c r="D1077" s="300"/>
    </row>
    <row r="1078" spans="4:4" x14ac:dyDescent="0.25">
      <c r="D1078" s="300"/>
    </row>
    <row r="1079" spans="4:4" x14ac:dyDescent="0.25">
      <c r="D1079" s="300"/>
    </row>
    <row r="1080" spans="4:4" x14ac:dyDescent="0.25">
      <c r="D1080" s="300"/>
    </row>
    <row r="1081" spans="4:4" x14ac:dyDescent="0.25">
      <c r="D1081" s="300"/>
    </row>
    <row r="1082" spans="4:4" x14ac:dyDescent="0.25">
      <c r="D1082" s="300"/>
    </row>
    <row r="1083" spans="4:4" x14ac:dyDescent="0.25">
      <c r="D1083" s="300"/>
    </row>
    <row r="1084" spans="4:4" x14ac:dyDescent="0.25">
      <c r="D1084" s="300"/>
    </row>
    <row r="1085" spans="4:4" x14ac:dyDescent="0.25">
      <c r="D1085" s="300"/>
    </row>
    <row r="1086" spans="4:4" x14ac:dyDescent="0.25">
      <c r="D1086" s="300"/>
    </row>
    <row r="1087" spans="4:4" x14ac:dyDescent="0.25">
      <c r="D1087" s="300"/>
    </row>
    <row r="1088" spans="4:4" x14ac:dyDescent="0.25">
      <c r="D1088" s="300"/>
    </row>
    <row r="1089" spans="4:4" x14ac:dyDescent="0.25">
      <c r="D1089" s="300"/>
    </row>
    <row r="1090" spans="4:4" x14ac:dyDescent="0.25">
      <c r="D1090" s="300"/>
    </row>
    <row r="1091" spans="4:4" x14ac:dyDescent="0.25">
      <c r="D1091" s="300"/>
    </row>
    <row r="1092" spans="4:4" x14ac:dyDescent="0.25">
      <c r="D1092" s="300"/>
    </row>
    <row r="1093" spans="4:4" x14ac:dyDescent="0.25">
      <c r="D1093" s="300"/>
    </row>
    <row r="1094" spans="4:4" x14ac:dyDescent="0.25">
      <c r="D1094" s="300"/>
    </row>
    <row r="1095" spans="4:4" x14ac:dyDescent="0.25">
      <c r="D1095" s="300"/>
    </row>
    <row r="1096" spans="4:4" x14ac:dyDescent="0.25">
      <c r="D1096" s="300"/>
    </row>
    <row r="1097" spans="4:4" x14ac:dyDescent="0.25">
      <c r="D1097" s="300"/>
    </row>
    <row r="1098" spans="4:4" x14ac:dyDescent="0.25">
      <c r="D1098" s="300"/>
    </row>
    <row r="1099" spans="4:4" x14ac:dyDescent="0.25">
      <c r="D1099" s="300"/>
    </row>
    <row r="1100" spans="4:4" x14ac:dyDescent="0.25">
      <c r="D1100" s="300"/>
    </row>
    <row r="1101" spans="4:4" x14ac:dyDescent="0.25">
      <c r="D1101" s="300"/>
    </row>
    <row r="1102" spans="4:4" x14ac:dyDescent="0.25">
      <c r="D1102" s="300"/>
    </row>
    <row r="1103" spans="4:4" x14ac:dyDescent="0.25">
      <c r="D1103" s="300"/>
    </row>
    <row r="1104" spans="4:4" x14ac:dyDescent="0.25">
      <c r="D1104" s="300"/>
    </row>
    <row r="1105" spans="4:4" x14ac:dyDescent="0.25">
      <c r="D1105" s="300"/>
    </row>
    <row r="1106" spans="4:4" x14ac:dyDescent="0.25">
      <c r="D1106" s="300"/>
    </row>
    <row r="1107" spans="4:4" x14ac:dyDescent="0.25">
      <c r="D1107" s="300"/>
    </row>
    <row r="1108" spans="4:4" x14ac:dyDescent="0.25">
      <c r="D1108" s="300"/>
    </row>
    <row r="1109" spans="4:4" x14ac:dyDescent="0.25">
      <c r="D1109" s="300"/>
    </row>
    <row r="1110" spans="4:4" x14ac:dyDescent="0.25">
      <c r="D1110" s="300"/>
    </row>
    <row r="1111" spans="4:4" x14ac:dyDescent="0.25">
      <c r="D1111" s="300"/>
    </row>
    <row r="1112" spans="4:4" x14ac:dyDescent="0.25">
      <c r="D1112" s="300"/>
    </row>
    <row r="1113" spans="4:4" x14ac:dyDescent="0.25">
      <c r="D1113" s="300"/>
    </row>
    <row r="1114" spans="4:4" x14ac:dyDescent="0.25">
      <c r="D1114" s="300"/>
    </row>
    <row r="1115" spans="4:4" x14ac:dyDescent="0.25">
      <c r="D1115" s="300"/>
    </row>
    <row r="1116" spans="4:4" x14ac:dyDescent="0.25">
      <c r="D1116" s="300"/>
    </row>
    <row r="1117" spans="4:4" x14ac:dyDescent="0.25">
      <c r="D1117" s="300"/>
    </row>
    <row r="1118" spans="4:4" x14ac:dyDescent="0.25">
      <c r="D1118" s="300"/>
    </row>
    <row r="1119" spans="4:4" x14ac:dyDescent="0.25">
      <c r="D1119" s="300"/>
    </row>
    <row r="1120" spans="4:4" x14ac:dyDescent="0.25">
      <c r="D1120" s="300"/>
    </row>
    <row r="1121" spans="4:4" x14ac:dyDescent="0.25">
      <c r="D1121" s="300"/>
    </row>
  </sheetData>
  <mergeCells count="5">
    <mergeCell ref="J7:K7"/>
    <mergeCell ref="B11:I11"/>
    <mergeCell ref="J11:J12"/>
    <mergeCell ref="K11:N11"/>
    <mergeCell ref="B9:N9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view="pageBreakPreview" zoomScaleNormal="100" zoomScaleSheetLayoutView="100" workbookViewId="0"/>
  </sheetViews>
  <sheetFormatPr defaultColWidth="9.140625" defaultRowHeight="15.75" x14ac:dyDescent="0.25"/>
  <cols>
    <col min="1" max="1" width="10.28515625" style="210" customWidth="1"/>
    <col min="2" max="2" width="45.7109375" style="26" customWidth="1"/>
    <col min="3" max="3" width="7.7109375" style="26" customWidth="1"/>
    <col min="4" max="4" width="7.85546875" style="26" customWidth="1"/>
    <col min="5" max="5" width="0.140625" style="26" customWidth="1"/>
    <col min="6" max="6" width="12.7109375" style="26" hidden="1" customWidth="1"/>
    <col min="7" max="7" width="14.85546875" style="26" customWidth="1"/>
    <col min="8" max="8" width="13.7109375" style="26" customWidth="1"/>
    <col min="9" max="9" width="14.85546875" style="26" customWidth="1"/>
    <col min="10" max="10" width="13.7109375" style="26" customWidth="1"/>
    <col min="11" max="11" width="14.85546875" style="26" customWidth="1"/>
    <col min="12" max="12" width="13.7109375" style="26" customWidth="1"/>
    <col min="13" max="16384" width="9.140625" style="26"/>
  </cols>
  <sheetData>
    <row r="1" spans="1:12" s="434" customFormat="1" ht="15.75" customHeight="1" x14ac:dyDescent="0.25">
      <c r="A1" s="433"/>
      <c r="B1" s="582"/>
      <c r="C1" s="433"/>
      <c r="D1" s="433"/>
      <c r="E1" s="433"/>
      <c r="F1" s="433"/>
      <c r="G1" s="433"/>
      <c r="H1" s="294"/>
      <c r="I1" s="294"/>
      <c r="L1" s="294" t="s">
        <v>230</v>
      </c>
    </row>
    <row r="2" spans="1:12" s="434" customFormat="1" ht="15.75" customHeight="1" x14ac:dyDescent="0.25">
      <c r="A2" s="433"/>
      <c r="B2" s="582"/>
      <c r="C2" s="433"/>
      <c r="D2" s="433"/>
      <c r="E2" s="433"/>
      <c r="F2" s="433"/>
      <c r="G2" s="433"/>
      <c r="H2" s="294"/>
      <c r="I2" s="294"/>
      <c r="L2" s="296" t="s">
        <v>437</v>
      </c>
    </row>
    <row r="3" spans="1:12" s="434" customFormat="1" ht="15.75" customHeight="1" x14ac:dyDescent="0.25">
      <c r="A3" s="433"/>
      <c r="B3" s="582"/>
      <c r="C3" s="433"/>
      <c r="D3" s="433"/>
      <c r="E3" s="433"/>
      <c r="F3" s="433"/>
      <c r="G3" s="433"/>
      <c r="H3" s="294"/>
      <c r="I3" s="294"/>
      <c r="L3" s="296" t="s">
        <v>35</v>
      </c>
    </row>
    <row r="4" spans="1:12" s="434" customFormat="1" ht="15" customHeight="1" x14ac:dyDescent="0.25">
      <c r="A4" s="433"/>
      <c r="B4" s="435"/>
      <c r="C4" s="433"/>
      <c r="D4" s="433"/>
      <c r="E4" s="433"/>
      <c r="F4" s="433"/>
      <c r="G4" s="433"/>
      <c r="H4" s="294"/>
      <c r="I4" s="294"/>
      <c r="L4" s="296" t="s">
        <v>262</v>
      </c>
    </row>
    <row r="5" spans="1:12" s="434" customFormat="1" ht="14.25" customHeight="1" x14ac:dyDescent="0.25">
      <c r="A5" s="433"/>
      <c r="B5" s="435"/>
      <c r="C5" s="433"/>
      <c r="D5" s="433"/>
      <c r="E5" s="433"/>
      <c r="F5" s="433"/>
      <c r="G5" s="433"/>
      <c r="H5" s="294"/>
      <c r="I5" s="294"/>
      <c r="L5" s="296" t="s">
        <v>247</v>
      </c>
    </row>
    <row r="6" spans="1:12" s="434" customFormat="1" ht="14.25" customHeight="1" x14ac:dyDescent="0.25">
      <c r="A6" s="433"/>
      <c r="B6" s="435"/>
      <c r="C6" s="433"/>
      <c r="D6" s="433"/>
      <c r="E6" s="433"/>
      <c r="F6" s="433"/>
      <c r="G6" s="433"/>
      <c r="H6" s="294"/>
      <c r="I6" s="294"/>
      <c r="L6" s="296" t="s">
        <v>399</v>
      </c>
    </row>
    <row r="7" spans="1:12" s="434" customFormat="1" x14ac:dyDescent="0.25">
      <c r="A7" s="433"/>
      <c r="B7" s="436"/>
      <c r="C7" s="433"/>
      <c r="D7" s="433"/>
      <c r="E7" s="433"/>
      <c r="F7" s="433"/>
      <c r="G7" s="433"/>
      <c r="H7" s="433"/>
      <c r="I7" s="294"/>
      <c r="K7" s="294"/>
      <c r="L7" s="299" t="s">
        <v>438</v>
      </c>
    </row>
    <row r="8" spans="1:12" x14ac:dyDescent="0.25">
      <c r="B8" s="25"/>
      <c r="C8" s="25"/>
      <c r="D8" s="25"/>
      <c r="E8" s="25"/>
      <c r="G8" s="25"/>
      <c r="I8" s="25"/>
    </row>
    <row r="9" spans="1:12" ht="15" customHeight="1" x14ac:dyDescent="0.25">
      <c r="B9" s="590" t="s">
        <v>402</v>
      </c>
      <c r="C9" s="590"/>
      <c r="D9" s="590"/>
      <c r="E9" s="590"/>
      <c r="F9" s="590"/>
      <c r="G9" s="590"/>
      <c r="H9" s="590"/>
      <c r="I9" s="590"/>
      <c r="J9" s="590"/>
      <c r="K9" s="590"/>
      <c r="L9" s="590"/>
    </row>
    <row r="10" spans="1:12" ht="41.25" customHeight="1" x14ac:dyDescent="0.25"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</row>
    <row r="11" spans="1:12" ht="15.7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</row>
    <row r="12" spans="1:12" ht="83.25" customHeight="1" x14ac:dyDescent="0.25">
      <c r="A12" s="576" t="s">
        <v>398</v>
      </c>
      <c r="B12" s="583" t="s">
        <v>104</v>
      </c>
      <c r="C12" s="579" t="s">
        <v>105</v>
      </c>
      <c r="D12" s="581"/>
      <c r="E12" s="579" t="s">
        <v>106</v>
      </c>
      <c r="F12" s="581"/>
      <c r="G12" s="579" t="s">
        <v>106</v>
      </c>
      <c r="H12" s="581"/>
      <c r="I12" s="579" t="s">
        <v>106</v>
      </c>
      <c r="J12" s="581"/>
      <c r="K12" s="579" t="s">
        <v>106</v>
      </c>
      <c r="L12" s="580"/>
    </row>
    <row r="13" spans="1:12" ht="15" customHeight="1" x14ac:dyDescent="0.25">
      <c r="A13" s="577"/>
      <c r="B13" s="584"/>
      <c r="C13" s="586" t="s">
        <v>107</v>
      </c>
      <c r="D13" s="588" t="s">
        <v>108</v>
      </c>
      <c r="E13" s="579" t="s">
        <v>44</v>
      </c>
      <c r="F13" s="581"/>
      <c r="G13" s="579" t="s">
        <v>226</v>
      </c>
      <c r="H13" s="581"/>
      <c r="I13" s="579" t="s">
        <v>342</v>
      </c>
      <c r="J13" s="581"/>
      <c r="K13" s="579" t="s">
        <v>408</v>
      </c>
      <c r="L13" s="581"/>
    </row>
    <row r="14" spans="1:12" ht="111.75" customHeight="1" x14ac:dyDescent="0.25">
      <c r="A14" s="578"/>
      <c r="B14" s="585"/>
      <c r="C14" s="587"/>
      <c r="D14" s="589"/>
      <c r="E14" s="285" t="s">
        <v>109</v>
      </c>
      <c r="F14" s="285" t="s">
        <v>110</v>
      </c>
      <c r="G14" s="285" t="s">
        <v>109</v>
      </c>
      <c r="H14" s="285" t="s">
        <v>110</v>
      </c>
      <c r="I14" s="285" t="s">
        <v>109</v>
      </c>
      <c r="J14" s="285" t="s">
        <v>110</v>
      </c>
      <c r="K14" s="285" t="s">
        <v>109</v>
      </c>
      <c r="L14" s="285" t="s">
        <v>110</v>
      </c>
    </row>
    <row r="15" spans="1:12" x14ac:dyDescent="0.25">
      <c r="A15" s="284">
        <v>1</v>
      </c>
      <c r="B15" s="284">
        <v>2</v>
      </c>
      <c r="C15" s="284">
        <v>3</v>
      </c>
      <c r="D15" s="284">
        <v>4</v>
      </c>
      <c r="E15" s="284">
        <v>5</v>
      </c>
      <c r="F15" s="284">
        <v>6</v>
      </c>
      <c r="G15" s="284">
        <v>7</v>
      </c>
      <c r="H15" s="284">
        <v>8</v>
      </c>
      <c r="I15" s="284">
        <v>9</v>
      </c>
      <c r="J15" s="284">
        <v>10</v>
      </c>
      <c r="K15" s="284">
        <v>11</v>
      </c>
      <c r="L15" s="284">
        <v>12</v>
      </c>
    </row>
    <row r="16" spans="1:12" x14ac:dyDescent="0.25">
      <c r="A16" s="284">
        <v>1</v>
      </c>
      <c r="B16" s="31" t="s">
        <v>111</v>
      </c>
      <c r="C16" s="29" t="s">
        <v>9</v>
      </c>
      <c r="D16" s="29" t="s">
        <v>47</v>
      </c>
      <c r="E16" s="437" t="e">
        <v>#REF!</v>
      </c>
      <c r="F16" s="437">
        <v>741784.46</v>
      </c>
      <c r="G16" s="437">
        <v>7936500</v>
      </c>
      <c r="H16" s="437">
        <v>741784.46</v>
      </c>
      <c r="I16" s="437">
        <v>7386500</v>
      </c>
      <c r="J16" s="437">
        <v>741784.46</v>
      </c>
      <c r="K16" s="437">
        <v>7386500</v>
      </c>
      <c r="L16" s="437">
        <v>741784.46</v>
      </c>
    </row>
    <row r="17" spans="1:12" ht="50.25" customHeight="1" x14ac:dyDescent="0.25">
      <c r="A17" s="284">
        <v>2</v>
      </c>
      <c r="B17" s="28" t="s">
        <v>112</v>
      </c>
      <c r="C17" s="29" t="s">
        <v>9</v>
      </c>
      <c r="D17" s="29" t="s">
        <v>19</v>
      </c>
      <c r="E17" s="437">
        <v>750000</v>
      </c>
      <c r="F17" s="437">
        <v>0</v>
      </c>
      <c r="G17" s="437">
        <v>750000</v>
      </c>
      <c r="H17" s="437">
        <v>0</v>
      </c>
      <c r="I17" s="437">
        <v>750000</v>
      </c>
      <c r="J17" s="437">
        <v>0</v>
      </c>
      <c r="K17" s="437">
        <v>750000</v>
      </c>
      <c r="L17" s="437">
        <v>0</v>
      </c>
    </row>
    <row r="18" spans="1:12" ht="78.75" x14ac:dyDescent="0.25">
      <c r="A18" s="284">
        <v>3</v>
      </c>
      <c r="B18" s="30" t="s">
        <v>113</v>
      </c>
      <c r="C18" s="29" t="s">
        <v>9</v>
      </c>
      <c r="D18" s="29" t="s">
        <v>7</v>
      </c>
      <c r="E18" s="437">
        <v>2433300</v>
      </c>
      <c r="F18" s="437">
        <v>0</v>
      </c>
      <c r="G18" s="437">
        <v>2710900</v>
      </c>
      <c r="H18" s="437">
        <v>0</v>
      </c>
      <c r="I18" s="437">
        <v>2710900</v>
      </c>
      <c r="J18" s="437">
        <v>0</v>
      </c>
      <c r="K18" s="437">
        <v>2710900</v>
      </c>
      <c r="L18" s="437">
        <v>0</v>
      </c>
    </row>
    <row r="19" spans="1:12" ht="15" customHeight="1" x14ac:dyDescent="0.25">
      <c r="A19" s="284">
        <v>4</v>
      </c>
      <c r="B19" s="30" t="s">
        <v>114</v>
      </c>
      <c r="C19" s="29" t="s">
        <v>9</v>
      </c>
      <c r="D19" s="29" t="s">
        <v>12</v>
      </c>
      <c r="E19" s="437">
        <v>100000</v>
      </c>
      <c r="F19" s="437">
        <v>0</v>
      </c>
      <c r="G19" s="437">
        <v>100000</v>
      </c>
      <c r="H19" s="437">
        <v>0</v>
      </c>
      <c r="I19" s="437">
        <v>100000</v>
      </c>
      <c r="J19" s="437">
        <v>0</v>
      </c>
      <c r="K19" s="437">
        <v>100000</v>
      </c>
      <c r="L19" s="437">
        <v>0</v>
      </c>
    </row>
    <row r="20" spans="1:12" x14ac:dyDescent="0.25">
      <c r="A20" s="284">
        <v>5</v>
      </c>
      <c r="B20" s="28" t="s">
        <v>116</v>
      </c>
      <c r="C20" s="29" t="s">
        <v>9</v>
      </c>
      <c r="D20" s="29" t="s">
        <v>117</v>
      </c>
      <c r="E20" s="437">
        <v>4071409.5599999996</v>
      </c>
      <c r="F20" s="437">
        <v>741784.46</v>
      </c>
      <c r="G20" s="437">
        <v>4375600</v>
      </c>
      <c r="H20" s="437">
        <v>741784.46</v>
      </c>
      <c r="I20" s="437">
        <v>3825600</v>
      </c>
      <c r="J20" s="437">
        <v>741784.46</v>
      </c>
      <c r="K20" s="437">
        <v>3825600</v>
      </c>
      <c r="L20" s="437">
        <v>741784.46</v>
      </c>
    </row>
    <row r="21" spans="1:12" x14ac:dyDescent="0.25">
      <c r="A21" s="284">
        <v>6</v>
      </c>
      <c r="B21" s="28" t="s">
        <v>118</v>
      </c>
      <c r="C21" s="29" t="s">
        <v>19</v>
      </c>
      <c r="D21" s="29" t="s">
        <v>47</v>
      </c>
      <c r="E21" s="437">
        <v>177008</v>
      </c>
      <c r="F21" s="437">
        <v>177008</v>
      </c>
      <c r="G21" s="437">
        <v>253069</v>
      </c>
      <c r="H21" s="437">
        <v>253069</v>
      </c>
      <c r="I21" s="437">
        <v>253069</v>
      </c>
      <c r="J21" s="437">
        <v>253069</v>
      </c>
      <c r="K21" s="437">
        <v>253069</v>
      </c>
      <c r="L21" s="437">
        <v>253069</v>
      </c>
    </row>
    <row r="22" spans="1:12" ht="31.5" x14ac:dyDescent="0.25">
      <c r="A22" s="284">
        <v>7</v>
      </c>
      <c r="B22" s="28" t="s">
        <v>119</v>
      </c>
      <c r="C22" s="29" t="s">
        <v>19</v>
      </c>
      <c r="D22" s="29" t="s">
        <v>29</v>
      </c>
      <c r="E22" s="437">
        <v>177008</v>
      </c>
      <c r="F22" s="437">
        <v>177008</v>
      </c>
      <c r="G22" s="437">
        <v>253069</v>
      </c>
      <c r="H22" s="437">
        <v>253069</v>
      </c>
      <c r="I22" s="437">
        <v>253069</v>
      </c>
      <c r="J22" s="437">
        <v>253069</v>
      </c>
      <c r="K22" s="437">
        <v>253069</v>
      </c>
      <c r="L22" s="437">
        <v>253069</v>
      </c>
    </row>
    <row r="23" spans="1:12" ht="39" customHeight="1" x14ac:dyDescent="0.25">
      <c r="A23" s="284">
        <v>8</v>
      </c>
      <c r="B23" s="28" t="s">
        <v>120</v>
      </c>
      <c r="C23" s="29" t="s">
        <v>29</v>
      </c>
      <c r="D23" s="29" t="s">
        <v>47</v>
      </c>
      <c r="E23" s="437" t="e">
        <v>#REF!</v>
      </c>
      <c r="F23" s="437" t="e">
        <v>#REF!</v>
      </c>
      <c r="G23" s="437">
        <v>550000</v>
      </c>
      <c r="H23" s="437">
        <v>0</v>
      </c>
      <c r="I23" s="437">
        <v>850000</v>
      </c>
      <c r="J23" s="437">
        <v>0</v>
      </c>
      <c r="K23" s="437">
        <v>850000</v>
      </c>
      <c r="L23" s="437">
        <v>0</v>
      </c>
    </row>
    <row r="24" spans="1:12" ht="54" customHeight="1" x14ac:dyDescent="0.25">
      <c r="A24" s="284">
        <v>9</v>
      </c>
      <c r="B24" s="28" t="s">
        <v>121</v>
      </c>
      <c r="C24" s="29" t="s">
        <v>29</v>
      </c>
      <c r="D24" s="29" t="s">
        <v>17</v>
      </c>
      <c r="E24" s="437" t="e">
        <v>#REF!</v>
      </c>
      <c r="F24" s="437" t="e">
        <v>#REF!</v>
      </c>
      <c r="G24" s="437">
        <v>550000</v>
      </c>
      <c r="H24" s="437">
        <v>0</v>
      </c>
      <c r="I24" s="437">
        <v>850000</v>
      </c>
      <c r="J24" s="437">
        <v>0</v>
      </c>
      <c r="K24" s="437">
        <v>850000</v>
      </c>
      <c r="L24" s="437">
        <v>0</v>
      </c>
    </row>
    <row r="25" spans="1:12" ht="24" customHeight="1" x14ac:dyDescent="0.25">
      <c r="A25" s="284">
        <v>10</v>
      </c>
      <c r="B25" s="31" t="s">
        <v>122</v>
      </c>
      <c r="C25" s="32" t="s">
        <v>7</v>
      </c>
      <c r="D25" s="29" t="s">
        <v>47</v>
      </c>
      <c r="E25" s="437">
        <v>3500627.61</v>
      </c>
      <c r="F25" s="437">
        <v>2007190.82</v>
      </c>
      <c r="G25" s="437">
        <v>2081642.04</v>
      </c>
      <c r="H25" s="437">
        <v>0</v>
      </c>
      <c r="I25" s="437">
        <v>0</v>
      </c>
      <c r="J25" s="437">
        <v>0</v>
      </c>
      <c r="K25" s="437">
        <v>0</v>
      </c>
      <c r="L25" s="437">
        <v>0</v>
      </c>
    </row>
    <row r="26" spans="1:12" ht="18" customHeight="1" x14ac:dyDescent="0.25">
      <c r="A26" s="284">
        <v>11</v>
      </c>
      <c r="B26" s="31" t="s">
        <v>123</v>
      </c>
      <c r="C26" s="32" t="s">
        <v>7</v>
      </c>
      <c r="D26" s="29" t="s">
        <v>17</v>
      </c>
      <c r="E26" s="437">
        <v>3157190.82</v>
      </c>
      <c r="F26" s="437">
        <v>2007190.82</v>
      </c>
      <c r="G26" s="437">
        <v>2081642.04</v>
      </c>
      <c r="H26" s="437">
        <v>0</v>
      </c>
      <c r="I26" s="437">
        <v>0</v>
      </c>
      <c r="J26" s="437">
        <v>0</v>
      </c>
      <c r="K26" s="437">
        <v>0</v>
      </c>
      <c r="L26" s="437">
        <v>0</v>
      </c>
    </row>
    <row r="27" spans="1:12" ht="37.5" customHeight="1" x14ac:dyDescent="0.25">
      <c r="A27" s="284">
        <v>12</v>
      </c>
      <c r="B27" s="438" t="s">
        <v>124</v>
      </c>
      <c r="C27" s="32" t="s">
        <v>7</v>
      </c>
      <c r="D27" s="29" t="s">
        <v>125</v>
      </c>
      <c r="E27" s="437">
        <v>343436.79</v>
      </c>
      <c r="F27" s="437">
        <v>0</v>
      </c>
      <c r="G27" s="437">
        <v>0</v>
      </c>
      <c r="H27" s="437">
        <v>0</v>
      </c>
      <c r="I27" s="437">
        <v>0</v>
      </c>
      <c r="J27" s="437">
        <v>0</v>
      </c>
      <c r="K27" s="437">
        <v>0</v>
      </c>
      <c r="L27" s="437">
        <v>0</v>
      </c>
    </row>
    <row r="28" spans="1:12" ht="18" customHeight="1" x14ac:dyDescent="0.25">
      <c r="A28" s="284">
        <v>13</v>
      </c>
      <c r="B28" s="31" t="s">
        <v>126</v>
      </c>
      <c r="C28" s="29" t="s">
        <v>13</v>
      </c>
      <c r="D28" s="29" t="s">
        <v>47</v>
      </c>
      <c r="E28" s="437">
        <v>2096407.71</v>
      </c>
      <c r="F28" s="437">
        <v>0</v>
      </c>
      <c r="G28" s="437">
        <v>350884.45999999996</v>
      </c>
      <c r="H28" s="437">
        <v>0</v>
      </c>
      <c r="I28" s="437">
        <v>499130.36999999994</v>
      </c>
      <c r="J28" s="437">
        <v>0</v>
      </c>
      <c r="K28" s="437">
        <v>532203.79</v>
      </c>
      <c r="L28" s="437">
        <v>0</v>
      </c>
    </row>
    <row r="29" spans="1:12" x14ac:dyDescent="0.25">
      <c r="A29" s="284">
        <v>14</v>
      </c>
      <c r="B29" s="31" t="s">
        <v>127</v>
      </c>
      <c r="C29" s="29" t="s">
        <v>13</v>
      </c>
      <c r="D29" s="29" t="s">
        <v>19</v>
      </c>
      <c r="E29" s="294" t="s">
        <v>262</v>
      </c>
      <c r="F29" s="437" t="e">
        <v>#REF!</v>
      </c>
      <c r="G29" s="437">
        <v>0</v>
      </c>
      <c r="H29" s="437">
        <v>0</v>
      </c>
      <c r="I29" s="437">
        <v>0</v>
      </c>
      <c r="J29" s="437">
        <v>0</v>
      </c>
      <c r="K29" s="437">
        <v>0</v>
      </c>
      <c r="L29" s="437">
        <v>0</v>
      </c>
    </row>
    <row r="30" spans="1:12" ht="20.25" customHeight="1" x14ac:dyDescent="0.25">
      <c r="A30" s="284">
        <v>15</v>
      </c>
      <c r="B30" s="28" t="s">
        <v>128</v>
      </c>
      <c r="C30" s="29" t="s">
        <v>13</v>
      </c>
      <c r="D30" s="29" t="s">
        <v>29</v>
      </c>
      <c r="E30" s="437">
        <v>2096407.71</v>
      </c>
      <c r="F30" s="437">
        <v>0</v>
      </c>
      <c r="G30" s="437">
        <v>350884.45999999996</v>
      </c>
      <c r="H30" s="437">
        <v>0</v>
      </c>
      <c r="I30" s="437">
        <v>499130.36999999994</v>
      </c>
      <c r="J30" s="437">
        <v>0</v>
      </c>
      <c r="K30" s="437">
        <v>532203.79</v>
      </c>
      <c r="L30" s="437">
        <v>0</v>
      </c>
    </row>
    <row r="31" spans="1:12" x14ac:dyDescent="0.25">
      <c r="A31" s="284">
        <v>16</v>
      </c>
      <c r="B31" s="31" t="s">
        <v>129</v>
      </c>
      <c r="C31" s="29" t="s">
        <v>115</v>
      </c>
      <c r="D31" s="29" t="s">
        <v>47</v>
      </c>
      <c r="E31" s="437">
        <v>50000</v>
      </c>
      <c r="F31" s="437">
        <v>0</v>
      </c>
      <c r="G31" s="437">
        <v>50000</v>
      </c>
      <c r="H31" s="437">
        <v>0</v>
      </c>
      <c r="I31" s="437">
        <v>50000</v>
      </c>
      <c r="J31" s="437">
        <v>0</v>
      </c>
      <c r="K31" s="437">
        <v>50000</v>
      </c>
      <c r="L31" s="437">
        <v>0</v>
      </c>
    </row>
    <row r="32" spans="1:12" ht="15.75" customHeight="1" x14ac:dyDescent="0.25">
      <c r="A32" s="284">
        <v>17</v>
      </c>
      <c r="B32" s="28" t="s">
        <v>130</v>
      </c>
      <c r="C32" s="29" t="s">
        <v>115</v>
      </c>
      <c r="D32" s="29" t="s">
        <v>115</v>
      </c>
      <c r="E32" s="437">
        <v>50000</v>
      </c>
      <c r="F32" s="437">
        <v>0</v>
      </c>
      <c r="G32" s="437">
        <v>50000</v>
      </c>
      <c r="H32" s="437">
        <v>0</v>
      </c>
      <c r="I32" s="437">
        <v>50000</v>
      </c>
      <c r="J32" s="437">
        <v>0</v>
      </c>
      <c r="K32" s="437">
        <v>50000</v>
      </c>
      <c r="L32" s="437">
        <v>0</v>
      </c>
    </row>
    <row r="33" spans="1:12" x14ac:dyDescent="0.25">
      <c r="A33" s="284">
        <v>18</v>
      </c>
      <c r="B33" s="31" t="s">
        <v>131</v>
      </c>
      <c r="C33" s="29" t="s">
        <v>6</v>
      </c>
      <c r="D33" s="29" t="s">
        <v>47</v>
      </c>
      <c r="E33" s="437">
        <v>300000</v>
      </c>
      <c r="F33" s="437">
        <v>0</v>
      </c>
      <c r="G33" s="437">
        <v>300000</v>
      </c>
      <c r="H33" s="437">
        <v>0</v>
      </c>
      <c r="I33" s="437">
        <v>400000</v>
      </c>
      <c r="J33" s="437">
        <v>0</v>
      </c>
      <c r="K33" s="437">
        <v>400000</v>
      </c>
      <c r="L33" s="437">
        <v>0</v>
      </c>
    </row>
    <row r="34" spans="1:12" ht="16.5" customHeight="1" x14ac:dyDescent="0.25">
      <c r="A34" s="284">
        <v>19</v>
      </c>
      <c r="B34" s="31" t="s">
        <v>132</v>
      </c>
      <c r="C34" s="29" t="s">
        <v>6</v>
      </c>
      <c r="D34" s="29" t="s">
        <v>9</v>
      </c>
      <c r="E34" s="437">
        <v>300000</v>
      </c>
      <c r="F34" s="437">
        <v>0</v>
      </c>
      <c r="G34" s="437">
        <v>300000</v>
      </c>
      <c r="H34" s="437">
        <v>0</v>
      </c>
      <c r="I34" s="437">
        <v>400000</v>
      </c>
      <c r="J34" s="437">
        <v>0</v>
      </c>
      <c r="K34" s="437">
        <v>400000</v>
      </c>
      <c r="L34" s="437">
        <v>0</v>
      </c>
    </row>
    <row r="35" spans="1:12" ht="18.75" customHeight="1" x14ac:dyDescent="0.25">
      <c r="A35" s="284">
        <v>20</v>
      </c>
      <c r="B35" s="439" t="s">
        <v>133</v>
      </c>
      <c r="C35" s="32" t="s">
        <v>12</v>
      </c>
      <c r="D35" s="29" t="s">
        <v>47</v>
      </c>
      <c r="E35" s="437">
        <v>200000</v>
      </c>
      <c r="F35" s="437">
        <v>0</v>
      </c>
      <c r="G35" s="437">
        <v>50000</v>
      </c>
      <c r="H35" s="437">
        <v>0</v>
      </c>
      <c r="I35" s="437">
        <v>150000</v>
      </c>
      <c r="J35" s="437">
        <v>0</v>
      </c>
      <c r="K35" s="437">
        <v>200000</v>
      </c>
      <c r="L35" s="437">
        <v>0</v>
      </c>
    </row>
    <row r="36" spans="1:12" x14ac:dyDescent="0.25">
      <c r="A36" s="284">
        <v>21</v>
      </c>
      <c r="B36" s="439" t="s">
        <v>134</v>
      </c>
      <c r="C36" s="32" t="s">
        <v>12</v>
      </c>
      <c r="D36" s="29" t="s">
        <v>9</v>
      </c>
      <c r="E36" s="437">
        <v>200000</v>
      </c>
      <c r="F36" s="437">
        <v>0</v>
      </c>
      <c r="G36" s="437">
        <v>50000</v>
      </c>
      <c r="H36" s="437">
        <v>0</v>
      </c>
      <c r="I36" s="437">
        <v>150000</v>
      </c>
      <c r="J36" s="437">
        <v>0</v>
      </c>
      <c r="K36" s="437">
        <v>200000</v>
      </c>
      <c r="L36" s="437">
        <v>0</v>
      </c>
    </row>
    <row r="37" spans="1:12" s="210" customFormat="1" ht="18.75" x14ac:dyDescent="0.25">
      <c r="A37" s="284">
        <v>22</v>
      </c>
      <c r="B37" s="440" t="s">
        <v>135</v>
      </c>
      <c r="C37" s="441"/>
      <c r="D37" s="441"/>
      <c r="E37" s="442" t="e">
        <v>#REF!</v>
      </c>
      <c r="F37" s="442" t="e">
        <v>#REF!</v>
      </c>
      <c r="G37" s="442">
        <v>11572095.5</v>
      </c>
      <c r="H37" s="442">
        <v>994853.46</v>
      </c>
      <c r="I37" s="442">
        <v>9588699.3699999992</v>
      </c>
      <c r="J37" s="442">
        <v>994853.46</v>
      </c>
      <c r="K37" s="442">
        <v>9671772.7899999991</v>
      </c>
      <c r="L37" s="442">
        <v>994853.46</v>
      </c>
    </row>
    <row r="38" spans="1:12" ht="18.75" x14ac:dyDescent="0.25">
      <c r="B38" s="443" t="s">
        <v>233</v>
      </c>
      <c r="C38" s="444"/>
      <c r="D38" s="444"/>
      <c r="E38" s="445">
        <v>0</v>
      </c>
      <c r="F38" s="446">
        <v>0</v>
      </c>
      <c r="G38" s="446">
        <v>0</v>
      </c>
      <c r="H38" s="446">
        <v>0</v>
      </c>
      <c r="I38" s="446">
        <v>245864.08641025639</v>
      </c>
      <c r="J38" s="446">
        <v>0</v>
      </c>
      <c r="K38" s="446">
        <v>509040.67315789475</v>
      </c>
      <c r="L38" s="446">
        <v>0</v>
      </c>
    </row>
    <row r="39" spans="1:12" s="449" customFormat="1" ht="15.75" customHeight="1" x14ac:dyDescent="0.25">
      <c r="A39" s="284"/>
      <c r="B39" s="440" t="s">
        <v>234</v>
      </c>
      <c r="C39" s="447"/>
      <c r="D39" s="447"/>
      <c r="E39" s="448" t="e">
        <v>#REF!</v>
      </c>
      <c r="F39" s="448" t="e">
        <v>#REF!</v>
      </c>
      <c r="G39" s="448">
        <v>11572095.5</v>
      </c>
      <c r="H39" s="448">
        <v>994853.46</v>
      </c>
      <c r="I39" s="448">
        <v>9834563.4564102553</v>
      </c>
      <c r="J39" s="448">
        <v>994853.46</v>
      </c>
      <c r="K39" s="448">
        <v>10180813.463157894</v>
      </c>
      <c r="L39" s="448">
        <v>994853.46</v>
      </c>
    </row>
    <row r="40" spans="1:12" ht="37.5" customHeight="1" x14ac:dyDescent="0.25">
      <c r="B40" s="26" t="s">
        <v>225</v>
      </c>
      <c r="E40" s="450" t="e">
        <v>#REF!</v>
      </c>
      <c r="F40" s="450"/>
      <c r="G40" s="450">
        <v>0</v>
      </c>
      <c r="H40" s="450"/>
      <c r="I40" s="450">
        <v>-3.5897456109523773E-3</v>
      </c>
      <c r="J40" s="450"/>
      <c r="K40" s="450">
        <v>3.1578931957483292E-3</v>
      </c>
      <c r="L40" s="450"/>
    </row>
    <row r="41" spans="1:12" ht="15.75" hidden="1" customHeight="1" x14ac:dyDescent="0.25">
      <c r="C41" s="33"/>
      <c r="D41" s="33"/>
      <c r="E41" s="451"/>
      <c r="F41" s="33"/>
      <c r="G41" s="451"/>
      <c r="H41" s="33"/>
      <c r="I41" s="451"/>
      <c r="J41" s="33"/>
      <c r="K41" s="451"/>
      <c r="L41" s="33"/>
    </row>
    <row r="42" spans="1:12" ht="15.75" hidden="1" customHeight="1" x14ac:dyDescent="0.25"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x14ac:dyDescent="0.25">
      <c r="C43" s="33"/>
      <c r="D43" s="33"/>
      <c r="E43" s="451"/>
      <c r="F43" s="451"/>
      <c r="G43" s="451"/>
      <c r="H43" s="451"/>
      <c r="I43" s="451"/>
      <c r="J43" s="451"/>
      <c r="K43" s="451"/>
      <c r="L43" s="451"/>
    </row>
    <row r="44" spans="1:12" x14ac:dyDescent="0.25">
      <c r="C44" s="179"/>
      <c r="D44" s="33"/>
      <c r="E44" s="33"/>
      <c r="F44" s="33"/>
      <c r="G44" s="452"/>
      <c r="H44" s="33"/>
      <c r="I44" s="33"/>
      <c r="J44" s="33"/>
    </row>
    <row r="45" spans="1:12" x14ac:dyDescent="0.25">
      <c r="C45" s="179"/>
      <c r="D45" s="33"/>
      <c r="E45" s="33"/>
      <c r="F45" s="33"/>
      <c r="G45" s="452"/>
      <c r="H45" s="33"/>
      <c r="I45" s="33"/>
      <c r="J45" s="33"/>
    </row>
    <row r="46" spans="1:12" x14ac:dyDescent="0.25">
      <c r="C46" s="179"/>
      <c r="D46" s="33"/>
      <c r="E46" s="33"/>
      <c r="F46" s="33"/>
      <c r="G46" s="452"/>
      <c r="H46" s="33"/>
      <c r="I46" s="33"/>
      <c r="J46" s="33"/>
    </row>
    <row r="47" spans="1:12" s="180" customFormat="1" x14ac:dyDescent="0.25">
      <c r="A47" s="211"/>
      <c r="C47" s="182"/>
      <c r="D47" s="181"/>
      <c r="E47" s="181"/>
      <c r="F47" s="181"/>
      <c r="G47" s="453"/>
      <c r="H47" s="181"/>
      <c r="I47" s="181"/>
      <c r="J47" s="181"/>
    </row>
    <row r="48" spans="1:12" s="180" customFormat="1" x14ac:dyDescent="0.25">
      <c r="A48" s="211"/>
      <c r="C48" s="182"/>
      <c r="D48" s="181"/>
      <c r="E48" s="181"/>
      <c r="F48" s="181"/>
      <c r="G48" s="453"/>
      <c r="H48" s="181"/>
      <c r="I48" s="181"/>
      <c r="J48" s="181"/>
    </row>
    <row r="49" spans="1:10" s="180" customFormat="1" x14ac:dyDescent="0.25">
      <c r="A49" s="211"/>
      <c r="C49" s="182"/>
      <c r="D49" s="181"/>
      <c r="E49" s="181"/>
      <c r="F49" s="181"/>
      <c r="G49" s="453"/>
      <c r="H49" s="181"/>
      <c r="I49" s="181"/>
      <c r="J49" s="181"/>
    </row>
    <row r="50" spans="1:10" s="180" customFormat="1" x14ac:dyDescent="0.25">
      <c r="A50" s="211"/>
      <c r="C50" s="182"/>
      <c r="D50" s="181"/>
      <c r="E50" s="181"/>
      <c r="F50" s="181"/>
      <c r="G50" s="453"/>
      <c r="H50" s="181"/>
      <c r="I50" s="181"/>
      <c r="J50" s="181"/>
    </row>
    <row r="51" spans="1:10" s="180" customFormat="1" x14ac:dyDescent="0.25">
      <c r="A51" s="211"/>
      <c r="C51" s="182"/>
      <c r="D51" s="181"/>
      <c r="E51" s="181"/>
      <c r="F51" s="181"/>
      <c r="G51" s="453"/>
      <c r="H51" s="181"/>
      <c r="I51" s="181"/>
      <c r="J51" s="181"/>
    </row>
    <row r="52" spans="1:10" s="180" customFormat="1" x14ac:dyDescent="0.25">
      <c r="A52" s="211"/>
      <c r="C52" s="182"/>
      <c r="D52" s="181"/>
      <c r="E52" s="181"/>
      <c r="F52" s="181"/>
      <c r="G52" s="453"/>
      <c r="H52" s="181"/>
      <c r="I52" s="181"/>
      <c r="J52" s="181"/>
    </row>
    <row r="53" spans="1:10" s="180" customFormat="1" x14ac:dyDescent="0.25">
      <c r="A53" s="211"/>
      <c r="C53" s="182"/>
      <c r="D53" s="181"/>
      <c r="E53" s="181"/>
      <c r="F53" s="181"/>
      <c r="G53" s="453"/>
      <c r="H53" s="181"/>
      <c r="I53" s="181"/>
      <c r="J53" s="181"/>
    </row>
    <row r="54" spans="1:10" s="180" customFormat="1" x14ac:dyDescent="0.25">
      <c r="A54" s="211"/>
      <c r="C54" s="182"/>
      <c r="D54" s="181"/>
      <c r="E54" s="181"/>
      <c r="F54" s="181"/>
      <c r="G54" s="453"/>
      <c r="H54" s="181"/>
      <c r="I54" s="181"/>
      <c r="J54" s="181"/>
    </row>
    <row r="55" spans="1:10" s="180" customFormat="1" x14ac:dyDescent="0.25">
      <c r="A55" s="211"/>
      <c r="C55" s="182"/>
      <c r="D55" s="181"/>
      <c r="E55" s="181"/>
      <c r="F55" s="181"/>
      <c r="G55" s="453"/>
      <c r="H55" s="181"/>
      <c r="I55" s="181"/>
      <c r="J55" s="181"/>
    </row>
    <row r="56" spans="1:10" s="180" customFormat="1" x14ac:dyDescent="0.25">
      <c r="A56" s="211"/>
      <c r="C56" s="182"/>
      <c r="D56" s="181"/>
      <c r="E56" s="181"/>
      <c r="F56" s="181"/>
      <c r="G56" s="453"/>
      <c r="H56" s="181"/>
      <c r="I56" s="181"/>
      <c r="J56" s="181"/>
    </row>
    <row r="57" spans="1:10" s="180" customFormat="1" ht="15" customHeight="1" x14ac:dyDescent="0.25">
      <c r="A57" s="211"/>
      <c r="C57" s="182"/>
      <c r="D57" s="181"/>
      <c r="E57" s="181"/>
      <c r="F57" s="181"/>
      <c r="G57" s="453"/>
      <c r="H57" s="181"/>
      <c r="I57" s="181"/>
      <c r="J57" s="181"/>
    </row>
    <row r="58" spans="1:10" s="180" customFormat="1" x14ac:dyDescent="0.25">
      <c r="A58" s="211"/>
      <c r="C58" s="182"/>
      <c r="D58" s="181"/>
      <c r="E58" s="181"/>
      <c r="F58" s="181"/>
      <c r="G58" s="453"/>
      <c r="H58" s="181"/>
      <c r="I58" s="181"/>
      <c r="J58" s="181"/>
    </row>
    <row r="59" spans="1:10" s="180" customFormat="1" x14ac:dyDescent="0.25">
      <c r="A59" s="211"/>
      <c r="C59" s="182"/>
      <c r="D59" s="181"/>
      <c r="E59" s="181"/>
      <c r="F59" s="181"/>
      <c r="G59" s="453"/>
      <c r="H59" s="181"/>
      <c r="I59" s="181"/>
      <c r="J59" s="181"/>
    </row>
    <row r="60" spans="1:10" s="180" customFormat="1" x14ac:dyDescent="0.25">
      <c r="A60" s="211"/>
      <c r="C60" s="182"/>
      <c r="D60" s="181"/>
      <c r="E60" s="181"/>
      <c r="F60" s="181"/>
      <c r="G60" s="453"/>
      <c r="H60" s="181"/>
      <c r="I60" s="181"/>
      <c r="J60" s="181"/>
    </row>
    <row r="61" spans="1:10" s="180" customFormat="1" x14ac:dyDescent="0.25">
      <c r="A61" s="211"/>
      <c r="C61" s="182"/>
      <c r="D61" s="181"/>
      <c r="E61" s="181"/>
      <c r="F61" s="181"/>
      <c r="G61" s="453"/>
      <c r="H61" s="181"/>
      <c r="I61" s="181"/>
      <c r="J61" s="181"/>
    </row>
    <row r="62" spans="1:10" s="180" customFormat="1" x14ac:dyDescent="0.25">
      <c r="A62" s="211"/>
      <c r="C62" s="182"/>
      <c r="D62" s="181"/>
      <c r="E62" s="181"/>
      <c r="F62" s="181"/>
      <c r="G62" s="453"/>
      <c r="H62" s="181"/>
      <c r="I62" s="181"/>
      <c r="J62" s="181"/>
    </row>
    <row r="63" spans="1:10" s="180" customFormat="1" x14ac:dyDescent="0.25">
      <c r="A63" s="211"/>
      <c r="C63" s="182"/>
      <c r="D63" s="181"/>
      <c r="E63" s="181"/>
      <c r="F63" s="181"/>
      <c r="G63" s="453"/>
      <c r="H63" s="181"/>
      <c r="I63" s="181"/>
      <c r="J63" s="181"/>
    </row>
    <row r="64" spans="1:10" s="180" customFormat="1" x14ac:dyDescent="0.25">
      <c r="A64" s="211"/>
      <c r="C64" s="182"/>
      <c r="D64" s="181"/>
      <c r="E64" s="181"/>
      <c r="F64" s="181"/>
      <c r="G64" s="453"/>
      <c r="H64" s="181"/>
      <c r="I64" s="181"/>
      <c r="J64" s="181"/>
    </row>
    <row r="65" spans="3:10" x14ac:dyDescent="0.25">
      <c r="C65" s="179"/>
      <c r="D65" s="33"/>
      <c r="E65" s="33"/>
      <c r="F65" s="33"/>
      <c r="G65" s="33"/>
      <c r="H65" s="33"/>
      <c r="I65" s="33"/>
      <c r="J65" s="33"/>
    </row>
    <row r="66" spans="3:10" x14ac:dyDescent="0.25">
      <c r="C66" s="179"/>
      <c r="D66" s="33"/>
      <c r="E66" s="33"/>
      <c r="F66" s="33"/>
      <c r="G66" s="33"/>
      <c r="H66" s="33"/>
      <c r="I66" s="33"/>
      <c r="J66" s="33"/>
    </row>
    <row r="67" spans="3:10" x14ac:dyDescent="0.25">
      <c r="C67" s="179"/>
      <c r="D67" s="33"/>
      <c r="E67" s="33"/>
      <c r="F67" s="33"/>
      <c r="G67" s="33"/>
      <c r="H67" s="33"/>
      <c r="I67" s="33"/>
      <c r="J67" s="33"/>
    </row>
    <row r="68" spans="3:10" x14ac:dyDescent="0.25">
      <c r="C68" s="179"/>
      <c r="D68" s="33"/>
      <c r="E68" s="33"/>
      <c r="F68" s="33"/>
      <c r="G68" s="33"/>
      <c r="H68" s="33"/>
      <c r="I68" s="33"/>
      <c r="J68" s="33"/>
    </row>
    <row r="69" spans="3:10" x14ac:dyDescent="0.25">
      <c r="C69" s="33"/>
      <c r="D69" s="33"/>
      <c r="E69" s="33"/>
      <c r="F69" s="33"/>
      <c r="G69" s="33"/>
      <c r="H69" s="33"/>
      <c r="I69" s="33"/>
      <c r="J69" s="33"/>
    </row>
    <row r="70" spans="3:10" x14ac:dyDescent="0.25">
      <c r="C70" s="33"/>
      <c r="D70" s="33"/>
      <c r="E70" s="33"/>
      <c r="F70" s="33"/>
      <c r="G70" s="33"/>
      <c r="H70" s="33"/>
      <c r="I70" s="33"/>
      <c r="J70" s="33"/>
    </row>
    <row r="71" spans="3:10" x14ac:dyDescent="0.25">
      <c r="C71" s="33"/>
      <c r="D71" s="33"/>
      <c r="E71" s="33"/>
      <c r="F71" s="33"/>
      <c r="G71" s="33"/>
      <c r="H71" s="33"/>
      <c r="I71" s="33"/>
      <c r="J71" s="33"/>
    </row>
    <row r="72" spans="3:10" x14ac:dyDescent="0.25">
      <c r="C72" s="33"/>
      <c r="D72" s="33"/>
      <c r="E72" s="33"/>
      <c r="F72" s="33"/>
      <c r="G72" s="33"/>
      <c r="H72" s="33"/>
      <c r="I72" s="33"/>
      <c r="J72" s="33"/>
    </row>
    <row r="73" spans="3:10" x14ac:dyDescent="0.25">
      <c r="C73" s="33"/>
      <c r="D73" s="33"/>
      <c r="E73" s="33"/>
      <c r="F73" s="33"/>
      <c r="G73" s="33"/>
      <c r="H73" s="33"/>
      <c r="I73" s="33"/>
      <c r="J73" s="33"/>
    </row>
    <row r="74" spans="3:10" x14ac:dyDescent="0.25">
      <c r="C74" s="33"/>
      <c r="D74" s="33"/>
      <c r="E74" s="33"/>
      <c r="F74" s="33"/>
      <c r="G74" s="33"/>
      <c r="H74" s="33"/>
      <c r="I74" s="33"/>
      <c r="J74" s="33"/>
    </row>
    <row r="75" spans="3:10" x14ac:dyDescent="0.25">
      <c r="C75" s="33"/>
      <c r="D75" s="33"/>
      <c r="E75" s="33"/>
      <c r="F75" s="33"/>
      <c r="G75" s="33"/>
      <c r="H75" s="33"/>
      <c r="I75" s="33"/>
      <c r="J75" s="33"/>
    </row>
    <row r="76" spans="3:10" x14ac:dyDescent="0.25">
      <c r="C76" s="33"/>
      <c r="D76" s="33"/>
      <c r="E76" s="33"/>
      <c r="F76" s="33"/>
      <c r="G76" s="33"/>
      <c r="H76" s="33"/>
      <c r="I76" s="33"/>
      <c r="J76" s="33"/>
    </row>
    <row r="77" spans="3:10" x14ac:dyDescent="0.25">
      <c r="C77" s="33"/>
      <c r="D77" s="33"/>
      <c r="E77" s="33"/>
      <c r="F77" s="33"/>
      <c r="G77" s="33"/>
      <c r="H77" s="33"/>
      <c r="I77" s="33"/>
      <c r="J77" s="33"/>
    </row>
    <row r="78" spans="3:10" x14ac:dyDescent="0.25">
      <c r="C78" s="33"/>
      <c r="D78" s="33"/>
      <c r="E78" s="33"/>
      <c r="F78" s="33"/>
      <c r="G78" s="33"/>
      <c r="H78" s="33"/>
      <c r="I78" s="33"/>
      <c r="J78" s="33"/>
    </row>
    <row r="79" spans="3:10" x14ac:dyDescent="0.25">
      <c r="C79" s="33"/>
      <c r="D79" s="33"/>
      <c r="E79" s="33"/>
      <c r="F79" s="33"/>
      <c r="G79" s="33"/>
      <c r="H79" s="33"/>
      <c r="I79" s="33"/>
      <c r="J79" s="33"/>
    </row>
    <row r="80" spans="3:10" x14ac:dyDescent="0.25">
      <c r="C80" s="33"/>
      <c r="D80" s="33"/>
      <c r="E80" s="33"/>
      <c r="F80" s="33"/>
      <c r="G80" s="33"/>
      <c r="H80" s="33"/>
      <c r="I80" s="33"/>
      <c r="J80" s="33"/>
    </row>
    <row r="81" spans="3:10" x14ac:dyDescent="0.25">
      <c r="C81" s="33"/>
      <c r="D81" s="33"/>
      <c r="E81" s="33"/>
      <c r="F81" s="33"/>
      <c r="G81" s="33"/>
      <c r="H81" s="33"/>
      <c r="I81" s="33"/>
      <c r="J81" s="33"/>
    </row>
    <row r="82" spans="3:10" x14ac:dyDescent="0.25">
      <c r="C82" s="33"/>
      <c r="D82" s="33"/>
      <c r="E82" s="33"/>
      <c r="F82" s="33"/>
      <c r="G82" s="33"/>
      <c r="H82" s="33"/>
      <c r="I82" s="33"/>
      <c r="J82" s="33"/>
    </row>
    <row r="83" spans="3:10" x14ac:dyDescent="0.25">
      <c r="C83" s="33"/>
      <c r="D83" s="33"/>
      <c r="E83" s="33"/>
      <c r="F83" s="33"/>
      <c r="G83" s="33"/>
      <c r="H83" s="33"/>
      <c r="I83" s="33"/>
      <c r="J83" s="33"/>
    </row>
  </sheetData>
  <mergeCells count="15">
    <mergeCell ref="A12:A14"/>
    <mergeCell ref="K12:L12"/>
    <mergeCell ref="K13:L13"/>
    <mergeCell ref="B1:B3"/>
    <mergeCell ref="G12:H12"/>
    <mergeCell ref="G13:H13"/>
    <mergeCell ref="I12:J12"/>
    <mergeCell ref="I13:J13"/>
    <mergeCell ref="E12:F12"/>
    <mergeCell ref="B12:B14"/>
    <mergeCell ref="C12:D12"/>
    <mergeCell ref="C13:C14"/>
    <mergeCell ref="D13:D14"/>
    <mergeCell ref="E13:F13"/>
    <mergeCell ref="B9:L10"/>
  </mergeCells>
  <phoneticPr fontId="10" type="noConversion"/>
  <pageMargins left="0.70866141732283472" right="0.31496062992125984" top="0.55118110236220474" bottom="0.35433070866141736" header="0" footer="0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255"/>
  <sheetViews>
    <sheetView showGridLines="0" view="pageBreakPreview" zoomScale="55" zoomScaleNormal="75" zoomScaleSheetLayoutView="55" workbookViewId="0">
      <selection sqref="A1:B3"/>
    </sheetView>
  </sheetViews>
  <sheetFormatPr defaultColWidth="9.28515625" defaultRowHeight="33" x14ac:dyDescent="0.45"/>
  <cols>
    <col min="1" max="1" width="0.140625" style="37" customWidth="1"/>
    <col min="2" max="2" width="92.5703125" style="110" customWidth="1"/>
    <col min="3" max="3" width="13.85546875" style="37" customWidth="1"/>
    <col min="4" max="5" width="6.28515625" style="37" bestFit="1" customWidth="1"/>
    <col min="6" max="6" width="6.28515625" style="61" bestFit="1" customWidth="1"/>
    <col min="7" max="7" width="4" style="61" customWidth="1"/>
    <col min="8" max="8" width="6.28515625" style="61" bestFit="1" customWidth="1"/>
    <col min="9" max="9" width="4.28515625" style="61" bestFit="1" customWidth="1"/>
    <col min="10" max="10" width="8.5703125" style="61" bestFit="1" customWidth="1"/>
    <col min="11" max="11" width="4" style="61" customWidth="1"/>
    <col min="12" max="12" width="8.5703125" style="37" customWidth="1"/>
    <col min="13" max="13" width="39.42578125" style="45" hidden="1" customWidth="1"/>
    <col min="14" max="14" width="64.140625" style="45" hidden="1" customWidth="1"/>
    <col min="15" max="15" width="30.7109375" style="37" customWidth="1"/>
    <col min="16" max="16" width="23.5703125" style="37" customWidth="1"/>
    <col min="17" max="17" width="31.7109375" style="37" customWidth="1"/>
    <col min="18" max="18" width="26.42578125" style="37" customWidth="1"/>
    <col min="19" max="19" width="31.7109375" style="37" customWidth="1"/>
    <col min="20" max="20" width="23.5703125" style="37" customWidth="1"/>
    <col min="21" max="21" width="31.42578125" style="480" customWidth="1"/>
    <col min="22" max="23" width="9.28515625" style="184"/>
    <col min="24" max="16384" width="9.28515625" style="37"/>
  </cols>
  <sheetData>
    <row r="1" spans="1:23" x14ac:dyDescent="0.45">
      <c r="A1" s="597"/>
      <c r="B1" s="597"/>
      <c r="C1" s="46"/>
      <c r="D1" s="46"/>
      <c r="E1" s="46"/>
      <c r="F1" s="47"/>
      <c r="G1" s="47"/>
      <c r="H1" s="47"/>
      <c r="I1" s="47"/>
      <c r="J1" s="47"/>
      <c r="K1" s="47"/>
      <c r="L1" s="46"/>
      <c r="M1" s="593"/>
      <c r="N1" s="593"/>
      <c r="O1" s="294"/>
      <c r="P1" s="294"/>
      <c r="Q1" s="294"/>
      <c r="T1" s="456" t="s">
        <v>231</v>
      </c>
    </row>
    <row r="2" spans="1:23" x14ac:dyDescent="0.45">
      <c r="A2" s="597"/>
      <c r="B2" s="597"/>
      <c r="C2" s="48"/>
      <c r="D2" s="48"/>
      <c r="E2" s="48"/>
      <c r="F2" s="49"/>
      <c r="G2" s="49"/>
      <c r="H2" s="49"/>
      <c r="I2" s="49"/>
      <c r="J2" s="49"/>
      <c r="K2" s="49"/>
      <c r="L2" s="48"/>
      <c r="M2" s="594"/>
      <c r="N2" s="594"/>
      <c r="O2" s="294"/>
      <c r="P2" s="294"/>
      <c r="Q2" s="294"/>
      <c r="T2" s="296" t="s">
        <v>436</v>
      </c>
    </row>
    <row r="3" spans="1:23" x14ac:dyDescent="0.45">
      <c r="A3" s="597"/>
      <c r="B3" s="597"/>
      <c r="C3" s="48"/>
      <c r="D3" s="48"/>
      <c r="E3" s="48"/>
      <c r="F3" s="49"/>
      <c r="G3" s="49"/>
      <c r="H3" s="49"/>
      <c r="I3" s="49"/>
      <c r="J3" s="49"/>
      <c r="K3" s="49"/>
      <c r="L3" s="48"/>
      <c r="M3" s="50"/>
      <c r="N3" s="39"/>
      <c r="O3" s="294"/>
      <c r="P3" s="294"/>
      <c r="Q3" s="294"/>
      <c r="T3" s="296" t="s">
        <v>35</v>
      </c>
    </row>
    <row r="4" spans="1:23" ht="27.75" customHeight="1" x14ac:dyDescent="0.9">
      <c r="A4" s="454"/>
      <c r="B4" s="455"/>
      <c r="C4" s="48"/>
      <c r="D4" s="48"/>
      <c r="E4" s="48"/>
      <c r="F4" s="49"/>
      <c r="G4" s="49"/>
      <c r="H4" s="49"/>
      <c r="I4" s="49"/>
      <c r="J4" s="49"/>
      <c r="K4" s="49"/>
      <c r="L4" s="48"/>
      <c r="M4" s="50"/>
      <c r="N4" s="39"/>
      <c r="O4" s="294"/>
      <c r="P4" s="294"/>
      <c r="Q4" s="294"/>
      <c r="T4" s="296" t="s">
        <v>262</v>
      </c>
    </row>
    <row r="5" spans="1:23" ht="24.75" customHeight="1" x14ac:dyDescent="0.9">
      <c r="A5" s="454"/>
      <c r="B5" s="455"/>
      <c r="C5" s="48"/>
      <c r="D5" s="48"/>
      <c r="E5" s="48"/>
      <c r="F5" s="49"/>
      <c r="G5" s="49"/>
      <c r="H5" s="49"/>
      <c r="I5" s="49"/>
      <c r="J5" s="49"/>
      <c r="K5" s="49"/>
      <c r="L5" s="48"/>
      <c r="M5" s="50"/>
      <c r="N5" s="39"/>
      <c r="O5" s="294"/>
      <c r="P5" s="294"/>
      <c r="Q5" s="294"/>
      <c r="T5" s="296" t="s">
        <v>247</v>
      </c>
    </row>
    <row r="6" spans="1:23" ht="26.25" customHeight="1" x14ac:dyDescent="0.9">
      <c r="A6" s="454"/>
      <c r="B6" s="455"/>
      <c r="C6" s="48"/>
      <c r="D6" s="48"/>
      <c r="E6" s="48"/>
      <c r="F6" s="49"/>
      <c r="G6" s="49"/>
      <c r="H6" s="49"/>
      <c r="I6" s="49"/>
      <c r="J6" s="49"/>
      <c r="K6" s="49"/>
      <c r="L6" s="48"/>
      <c r="M6" s="50"/>
      <c r="N6" s="39"/>
      <c r="O6" s="294"/>
      <c r="P6" s="294"/>
      <c r="Q6" s="294"/>
      <c r="T6" s="296" t="s">
        <v>399</v>
      </c>
    </row>
    <row r="7" spans="1:23" ht="27" customHeight="1" x14ac:dyDescent="0.9">
      <c r="A7" s="454"/>
      <c r="B7" s="455"/>
      <c r="C7" s="48"/>
      <c r="D7" s="48"/>
      <c r="E7" s="48"/>
      <c r="F7" s="49"/>
      <c r="G7" s="49"/>
      <c r="H7" s="49"/>
      <c r="I7" s="49"/>
      <c r="J7" s="49"/>
      <c r="K7" s="49"/>
      <c r="L7" s="48"/>
      <c r="M7" s="50"/>
      <c r="N7" s="39"/>
      <c r="O7" s="294"/>
      <c r="P7" s="294"/>
      <c r="Q7" s="294"/>
      <c r="T7" s="299" t="s">
        <v>438</v>
      </c>
    </row>
    <row r="8" spans="1:23" ht="31.5" customHeight="1" x14ac:dyDescent="0.9">
      <c r="A8" s="454"/>
      <c r="B8" s="455"/>
      <c r="C8" s="48"/>
      <c r="D8" s="48"/>
      <c r="E8" s="48"/>
      <c r="F8" s="49"/>
      <c r="G8" s="49"/>
      <c r="H8" s="49"/>
      <c r="I8" s="49"/>
      <c r="J8" s="49"/>
      <c r="K8" s="49"/>
      <c r="L8" s="48"/>
      <c r="M8" s="50"/>
      <c r="N8" s="39"/>
      <c r="O8" s="294"/>
      <c r="P8" s="294"/>
      <c r="Q8" s="294"/>
      <c r="R8" s="457"/>
    </row>
    <row r="9" spans="1:23" x14ac:dyDescent="0.45">
      <c r="A9" s="591" t="s">
        <v>403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</row>
    <row r="10" spans="1:23" ht="74.25" customHeight="1" thickBot="1" x14ac:dyDescent="0.5">
      <c r="A10" s="591"/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</row>
    <row r="11" spans="1:23" ht="76.5" hidden="1" customHeight="1" thickBot="1" x14ac:dyDescent="0.5">
      <c r="A11" s="51"/>
      <c r="B11" s="111"/>
      <c r="C11" s="52"/>
      <c r="D11" s="52"/>
      <c r="E11" s="52"/>
      <c r="F11" s="53"/>
      <c r="G11" s="53"/>
      <c r="H11" s="53"/>
      <c r="I11" s="53"/>
      <c r="J11" s="53"/>
      <c r="K11" s="53"/>
      <c r="L11" s="52"/>
      <c r="M11" s="52"/>
      <c r="N11" s="52"/>
      <c r="O11" s="52"/>
      <c r="P11" s="52"/>
      <c r="Q11" s="52"/>
      <c r="R11" s="52"/>
      <c r="U11" s="190"/>
    </row>
    <row r="12" spans="1:23" x14ac:dyDescent="0.45">
      <c r="A12" s="596" t="s">
        <v>43</v>
      </c>
      <c r="B12" s="595" t="s">
        <v>136</v>
      </c>
      <c r="C12" s="605" t="s">
        <v>137</v>
      </c>
      <c r="D12" s="605"/>
      <c r="E12" s="605"/>
      <c r="F12" s="605"/>
      <c r="G12" s="605"/>
      <c r="H12" s="605"/>
      <c r="I12" s="605"/>
      <c r="J12" s="605"/>
      <c r="K12" s="605"/>
      <c r="L12" s="605"/>
      <c r="M12" s="606" t="s">
        <v>106</v>
      </c>
      <c r="N12" s="607"/>
      <c r="O12" s="598" t="s">
        <v>106</v>
      </c>
      <c r="P12" s="599"/>
      <c r="Q12" s="598" t="s">
        <v>106</v>
      </c>
      <c r="R12" s="602"/>
      <c r="S12" s="598" t="s">
        <v>106</v>
      </c>
      <c r="T12" s="602"/>
    </row>
    <row r="13" spans="1:23" x14ac:dyDescent="0.45">
      <c r="A13" s="596"/>
      <c r="B13" s="595"/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8" t="s">
        <v>44</v>
      </c>
      <c r="N13" s="609"/>
      <c r="O13" s="600" t="s">
        <v>226</v>
      </c>
      <c r="P13" s="601"/>
      <c r="Q13" s="600" t="s">
        <v>342</v>
      </c>
      <c r="R13" s="601"/>
      <c r="S13" s="600" t="s">
        <v>408</v>
      </c>
      <c r="T13" s="601"/>
    </row>
    <row r="14" spans="1:23" ht="150.75" x14ac:dyDescent="0.45">
      <c r="A14" s="596"/>
      <c r="B14" s="595"/>
      <c r="C14" s="287" t="s">
        <v>138</v>
      </c>
      <c r="D14" s="287" t="s">
        <v>107</v>
      </c>
      <c r="E14" s="287" t="s">
        <v>108</v>
      </c>
      <c r="F14" s="603" t="s">
        <v>139</v>
      </c>
      <c r="G14" s="603"/>
      <c r="H14" s="603"/>
      <c r="I14" s="603"/>
      <c r="J14" s="603"/>
      <c r="K14" s="603"/>
      <c r="L14" s="287" t="s">
        <v>140</v>
      </c>
      <c r="M14" s="41" t="s">
        <v>109</v>
      </c>
      <c r="N14" s="42" t="s">
        <v>110</v>
      </c>
      <c r="O14" s="286" t="s">
        <v>109</v>
      </c>
      <c r="P14" s="458" t="s">
        <v>110</v>
      </c>
      <c r="Q14" s="286" t="s">
        <v>109</v>
      </c>
      <c r="R14" s="458" t="s">
        <v>110</v>
      </c>
      <c r="S14" s="286" t="s">
        <v>109</v>
      </c>
      <c r="T14" s="458" t="s">
        <v>110</v>
      </c>
    </row>
    <row r="15" spans="1:23" x14ac:dyDescent="0.45">
      <c r="A15" s="60">
        <v>1</v>
      </c>
      <c r="B15" s="112">
        <v>2</v>
      </c>
      <c r="C15" s="288">
        <v>3</v>
      </c>
      <c r="D15" s="288">
        <v>4</v>
      </c>
      <c r="E15" s="288">
        <v>5</v>
      </c>
      <c r="F15" s="604">
        <v>6</v>
      </c>
      <c r="G15" s="604"/>
      <c r="H15" s="604"/>
      <c r="I15" s="604"/>
      <c r="J15" s="604"/>
      <c r="K15" s="604"/>
      <c r="L15" s="288">
        <v>7</v>
      </c>
      <c r="M15" s="43">
        <v>8</v>
      </c>
      <c r="N15" s="44">
        <v>9</v>
      </c>
      <c r="O15" s="60">
        <v>8</v>
      </c>
      <c r="P15" s="459">
        <v>9</v>
      </c>
      <c r="Q15" s="60">
        <v>8</v>
      </c>
      <c r="R15" s="459">
        <v>9</v>
      </c>
      <c r="S15" s="60">
        <v>8</v>
      </c>
      <c r="T15" s="459">
        <v>9</v>
      </c>
    </row>
    <row r="16" spans="1:23" s="59" customFormat="1" ht="83.25" x14ac:dyDescent="0.25">
      <c r="A16" s="56">
        <v>1</v>
      </c>
      <c r="B16" s="113" t="s">
        <v>34</v>
      </c>
      <c r="C16" s="104">
        <v>611</v>
      </c>
      <c r="D16" s="105"/>
      <c r="E16" s="105"/>
      <c r="F16" s="106"/>
      <c r="G16" s="106"/>
      <c r="H16" s="106"/>
      <c r="I16" s="106"/>
      <c r="J16" s="106"/>
      <c r="K16" s="106"/>
      <c r="L16" s="104"/>
      <c r="M16" s="94" t="e">
        <f>M17+M91+M99+M113+M170+M216+M224+M239</f>
        <v>#REF!</v>
      </c>
      <c r="N16" s="95" t="e">
        <f>N17+N91+N99+N113+N170+N216+N224+N239+N230</f>
        <v>#REF!</v>
      </c>
      <c r="O16" s="460">
        <f>O252</f>
        <v>11572095.5</v>
      </c>
      <c r="P16" s="460">
        <f t="shared" ref="P16:T16" si="0">P252</f>
        <v>994853.46</v>
      </c>
      <c r="Q16" s="460">
        <f t="shared" si="0"/>
        <v>9834563.4564102553</v>
      </c>
      <c r="R16" s="460">
        <f t="shared" si="0"/>
        <v>994853.46</v>
      </c>
      <c r="S16" s="460">
        <f t="shared" si="0"/>
        <v>10180813.463157894</v>
      </c>
      <c r="T16" s="460">
        <f t="shared" si="0"/>
        <v>994853.46</v>
      </c>
      <c r="U16" s="481">
        <f>S16+Q16+O16</f>
        <v>31587472.419568151</v>
      </c>
      <c r="V16" s="187"/>
      <c r="W16" s="187"/>
    </row>
    <row r="17" spans="1:23" s="59" customFormat="1" x14ac:dyDescent="0.25">
      <c r="A17" s="56">
        <v>2</v>
      </c>
      <c r="B17" s="113" t="s">
        <v>111</v>
      </c>
      <c r="C17" s="104">
        <v>611</v>
      </c>
      <c r="D17" s="105">
        <v>1</v>
      </c>
      <c r="E17" s="105"/>
      <c r="F17" s="106"/>
      <c r="G17" s="106"/>
      <c r="H17" s="106"/>
      <c r="I17" s="106"/>
      <c r="J17" s="106"/>
      <c r="K17" s="106"/>
      <c r="L17" s="104"/>
      <c r="M17" s="98">
        <f>M18+M25+M38+M45</f>
        <v>7354709.5599999996</v>
      </c>
      <c r="N17" s="99">
        <f>N18+N25+N38+N45</f>
        <v>741784.46</v>
      </c>
      <c r="O17" s="460">
        <f>O18+O25+O38+O45</f>
        <v>7936500</v>
      </c>
      <c r="P17" s="460">
        <f t="shared" ref="P17:T17" si="1">P18+P25+P38+P45</f>
        <v>741784.46</v>
      </c>
      <c r="Q17" s="460">
        <f t="shared" si="1"/>
        <v>7386500</v>
      </c>
      <c r="R17" s="460">
        <f t="shared" si="1"/>
        <v>741784.46</v>
      </c>
      <c r="S17" s="460">
        <f t="shared" si="1"/>
        <v>7386500</v>
      </c>
      <c r="T17" s="460">
        <f t="shared" si="1"/>
        <v>741784.46</v>
      </c>
      <c r="U17" s="481">
        <f t="shared" ref="U17:U80" si="2">S17+Q17+O17</f>
        <v>22709500</v>
      </c>
      <c r="V17" s="187"/>
      <c r="W17" s="187"/>
    </row>
    <row r="18" spans="1:23" s="59" customFormat="1" ht="83.25" x14ac:dyDescent="0.25">
      <c r="A18" s="56">
        <v>3</v>
      </c>
      <c r="B18" s="113" t="s">
        <v>112</v>
      </c>
      <c r="C18" s="104">
        <v>611</v>
      </c>
      <c r="D18" s="105">
        <v>1</v>
      </c>
      <c r="E18" s="105">
        <v>2</v>
      </c>
      <c r="F18" s="106"/>
      <c r="G18" s="106"/>
      <c r="H18" s="106"/>
      <c r="I18" s="106"/>
      <c r="J18" s="106"/>
      <c r="K18" s="106"/>
      <c r="L18" s="104"/>
      <c r="M18" s="94">
        <f t="shared" ref="M18:T19" si="3">M19</f>
        <v>750000</v>
      </c>
      <c r="N18" s="95">
        <f t="shared" si="3"/>
        <v>0</v>
      </c>
      <c r="O18" s="460">
        <f t="shared" si="3"/>
        <v>750000</v>
      </c>
      <c r="P18" s="462">
        <f t="shared" si="3"/>
        <v>0</v>
      </c>
      <c r="Q18" s="460">
        <f t="shared" si="3"/>
        <v>750000</v>
      </c>
      <c r="R18" s="462">
        <f t="shared" si="3"/>
        <v>0</v>
      </c>
      <c r="S18" s="460">
        <f t="shared" si="3"/>
        <v>750000</v>
      </c>
      <c r="T18" s="462">
        <f t="shared" si="3"/>
        <v>0</v>
      </c>
      <c r="U18" s="481">
        <f t="shared" si="2"/>
        <v>2250000</v>
      </c>
      <c r="V18" s="187"/>
      <c r="W18" s="187"/>
    </row>
    <row r="19" spans="1:23" s="59" customFormat="1" ht="166.5" x14ac:dyDescent="0.25">
      <c r="A19" s="56">
        <v>4</v>
      </c>
      <c r="B19" s="113" t="s">
        <v>239</v>
      </c>
      <c r="C19" s="104">
        <v>611</v>
      </c>
      <c r="D19" s="105">
        <v>1</v>
      </c>
      <c r="E19" s="105">
        <v>2</v>
      </c>
      <c r="F19" s="106" t="s">
        <v>12</v>
      </c>
      <c r="G19" s="106" t="s">
        <v>141</v>
      </c>
      <c r="H19" s="106" t="s">
        <v>47</v>
      </c>
      <c r="I19" s="106" t="s">
        <v>141</v>
      </c>
      <c r="J19" s="106" t="s">
        <v>32</v>
      </c>
      <c r="K19" s="106" t="s">
        <v>141</v>
      </c>
      <c r="L19" s="104"/>
      <c r="M19" s="94">
        <f t="shared" si="3"/>
        <v>750000</v>
      </c>
      <c r="N19" s="95">
        <f t="shared" si="3"/>
        <v>0</v>
      </c>
      <c r="O19" s="460">
        <f t="shared" si="3"/>
        <v>750000</v>
      </c>
      <c r="P19" s="462">
        <f t="shared" si="3"/>
        <v>0</v>
      </c>
      <c r="Q19" s="460">
        <f t="shared" si="3"/>
        <v>750000</v>
      </c>
      <c r="R19" s="462">
        <f t="shared" si="3"/>
        <v>0</v>
      </c>
      <c r="S19" s="460">
        <f t="shared" si="3"/>
        <v>750000</v>
      </c>
      <c r="T19" s="462">
        <f t="shared" si="3"/>
        <v>0</v>
      </c>
      <c r="U19" s="481">
        <f t="shared" si="2"/>
        <v>2250000</v>
      </c>
      <c r="V19" s="187"/>
      <c r="W19" s="187"/>
    </row>
    <row r="20" spans="1:23" s="59" customFormat="1" ht="111" x14ac:dyDescent="0.25">
      <c r="A20" s="56">
        <v>5</v>
      </c>
      <c r="B20" s="113" t="s">
        <v>242</v>
      </c>
      <c r="C20" s="104">
        <v>611</v>
      </c>
      <c r="D20" s="105">
        <v>1</v>
      </c>
      <c r="E20" s="105">
        <v>2</v>
      </c>
      <c r="F20" s="106" t="s">
        <v>12</v>
      </c>
      <c r="G20" s="106" t="s">
        <v>142</v>
      </c>
      <c r="H20" s="106" t="s">
        <v>47</v>
      </c>
      <c r="I20" s="106" t="s">
        <v>141</v>
      </c>
      <c r="J20" s="106" t="s">
        <v>32</v>
      </c>
      <c r="K20" s="106" t="s">
        <v>141</v>
      </c>
      <c r="L20" s="104"/>
      <c r="M20" s="94">
        <f t="shared" ref="M20:T20" si="4">M22</f>
        <v>750000</v>
      </c>
      <c r="N20" s="95">
        <f t="shared" si="4"/>
        <v>0</v>
      </c>
      <c r="O20" s="460">
        <f t="shared" si="4"/>
        <v>750000</v>
      </c>
      <c r="P20" s="462">
        <f t="shared" si="4"/>
        <v>0</v>
      </c>
      <c r="Q20" s="460">
        <f t="shared" si="4"/>
        <v>750000</v>
      </c>
      <c r="R20" s="462">
        <f t="shared" si="4"/>
        <v>0</v>
      </c>
      <c r="S20" s="460">
        <f t="shared" si="4"/>
        <v>750000</v>
      </c>
      <c r="T20" s="462">
        <f t="shared" si="4"/>
        <v>0</v>
      </c>
      <c r="U20" s="481">
        <f t="shared" si="2"/>
        <v>2250000</v>
      </c>
      <c r="V20" s="187"/>
      <c r="W20" s="187"/>
    </row>
    <row r="21" spans="1:23" s="59" customFormat="1" ht="83.25" x14ac:dyDescent="0.25">
      <c r="A21" s="56">
        <v>6</v>
      </c>
      <c r="B21" s="113" t="s">
        <v>143</v>
      </c>
      <c r="C21" s="104">
        <v>611</v>
      </c>
      <c r="D21" s="105">
        <v>1</v>
      </c>
      <c r="E21" s="105">
        <v>2</v>
      </c>
      <c r="F21" s="106" t="s">
        <v>12</v>
      </c>
      <c r="G21" s="106" t="s">
        <v>142</v>
      </c>
      <c r="H21" s="106" t="s">
        <v>9</v>
      </c>
      <c r="I21" s="106" t="s">
        <v>141</v>
      </c>
      <c r="J21" s="106" t="s">
        <v>32</v>
      </c>
      <c r="K21" s="106" t="s">
        <v>141</v>
      </c>
      <c r="L21" s="104"/>
      <c r="M21" s="94">
        <f t="shared" ref="M21:T21" si="5">M22</f>
        <v>750000</v>
      </c>
      <c r="N21" s="95">
        <f t="shared" si="5"/>
        <v>0</v>
      </c>
      <c r="O21" s="460">
        <f t="shared" si="5"/>
        <v>750000</v>
      </c>
      <c r="P21" s="462">
        <f t="shared" si="5"/>
        <v>0</v>
      </c>
      <c r="Q21" s="460">
        <f t="shared" si="5"/>
        <v>750000</v>
      </c>
      <c r="R21" s="462">
        <f t="shared" si="5"/>
        <v>0</v>
      </c>
      <c r="S21" s="460">
        <f t="shared" si="5"/>
        <v>750000</v>
      </c>
      <c r="T21" s="462">
        <f t="shared" si="5"/>
        <v>0</v>
      </c>
      <c r="U21" s="481">
        <f t="shared" si="2"/>
        <v>2250000</v>
      </c>
      <c r="V21" s="187"/>
      <c r="W21" s="187"/>
    </row>
    <row r="22" spans="1:23" s="59" customFormat="1" ht="55.5" x14ac:dyDescent="0.25">
      <c r="A22" s="56">
        <v>7</v>
      </c>
      <c r="B22" s="113" t="s">
        <v>144</v>
      </c>
      <c r="C22" s="104">
        <v>611</v>
      </c>
      <c r="D22" s="105">
        <v>1</v>
      </c>
      <c r="E22" s="105">
        <v>2</v>
      </c>
      <c r="F22" s="106" t="s">
        <v>12</v>
      </c>
      <c r="G22" s="106" t="s">
        <v>142</v>
      </c>
      <c r="H22" s="106" t="s">
        <v>9</v>
      </c>
      <c r="I22" s="106" t="s">
        <v>26</v>
      </c>
      <c r="J22" s="106" t="s">
        <v>145</v>
      </c>
      <c r="K22" s="106" t="s">
        <v>141</v>
      </c>
      <c r="L22" s="104"/>
      <c r="M22" s="94">
        <f t="shared" ref="M22:T22" si="6">M24</f>
        <v>750000</v>
      </c>
      <c r="N22" s="95">
        <f t="shared" si="6"/>
        <v>0</v>
      </c>
      <c r="O22" s="460">
        <f t="shared" si="6"/>
        <v>750000</v>
      </c>
      <c r="P22" s="462">
        <f t="shared" si="6"/>
        <v>0</v>
      </c>
      <c r="Q22" s="460">
        <f t="shared" si="6"/>
        <v>750000</v>
      </c>
      <c r="R22" s="462">
        <f t="shared" si="6"/>
        <v>0</v>
      </c>
      <c r="S22" s="460">
        <f t="shared" si="6"/>
        <v>750000</v>
      </c>
      <c r="T22" s="462">
        <f t="shared" si="6"/>
        <v>0</v>
      </c>
      <c r="U22" s="481">
        <f t="shared" si="2"/>
        <v>2250000</v>
      </c>
      <c r="V22" s="187"/>
      <c r="W22" s="187"/>
    </row>
    <row r="23" spans="1:23" s="59" customFormat="1" ht="138.75" x14ac:dyDescent="0.25">
      <c r="A23" s="56">
        <v>8</v>
      </c>
      <c r="B23" s="113" t="s">
        <v>146</v>
      </c>
      <c r="C23" s="104">
        <v>611</v>
      </c>
      <c r="D23" s="105">
        <v>1</v>
      </c>
      <c r="E23" s="105">
        <v>2</v>
      </c>
      <c r="F23" s="106" t="s">
        <v>12</v>
      </c>
      <c r="G23" s="106" t="s">
        <v>142</v>
      </c>
      <c r="H23" s="106" t="s">
        <v>9</v>
      </c>
      <c r="I23" s="106" t="s">
        <v>26</v>
      </c>
      <c r="J23" s="106" t="s">
        <v>145</v>
      </c>
      <c r="K23" s="106" t="s">
        <v>141</v>
      </c>
      <c r="L23" s="104">
        <v>100</v>
      </c>
      <c r="M23" s="94">
        <f t="shared" ref="M23:T23" si="7">M24</f>
        <v>750000</v>
      </c>
      <c r="N23" s="95">
        <f t="shared" si="7"/>
        <v>0</v>
      </c>
      <c r="O23" s="460">
        <f t="shared" si="7"/>
        <v>750000</v>
      </c>
      <c r="P23" s="462">
        <f t="shared" si="7"/>
        <v>0</v>
      </c>
      <c r="Q23" s="460">
        <f t="shared" si="7"/>
        <v>750000</v>
      </c>
      <c r="R23" s="462">
        <f t="shared" si="7"/>
        <v>0</v>
      </c>
      <c r="S23" s="460">
        <f t="shared" si="7"/>
        <v>750000</v>
      </c>
      <c r="T23" s="462">
        <f t="shared" si="7"/>
        <v>0</v>
      </c>
      <c r="U23" s="481">
        <f t="shared" si="2"/>
        <v>2250000</v>
      </c>
      <c r="V23" s="187"/>
      <c r="W23" s="187"/>
    </row>
    <row r="24" spans="1:23" s="59" customFormat="1" ht="55.5" x14ac:dyDescent="0.25">
      <c r="A24" s="56">
        <v>9</v>
      </c>
      <c r="B24" s="113" t="s">
        <v>147</v>
      </c>
      <c r="C24" s="104">
        <v>611</v>
      </c>
      <c r="D24" s="105">
        <v>1</v>
      </c>
      <c r="E24" s="105">
        <v>2</v>
      </c>
      <c r="F24" s="106" t="s">
        <v>12</v>
      </c>
      <c r="G24" s="106" t="s">
        <v>142</v>
      </c>
      <c r="H24" s="106" t="s">
        <v>9</v>
      </c>
      <c r="I24" s="106" t="s">
        <v>26</v>
      </c>
      <c r="J24" s="106" t="s">
        <v>145</v>
      </c>
      <c r="K24" s="106" t="s">
        <v>141</v>
      </c>
      <c r="L24" s="104">
        <v>120</v>
      </c>
      <c r="M24" s="94">
        <v>750000</v>
      </c>
      <c r="N24" s="95">
        <v>0</v>
      </c>
      <c r="O24" s="460">
        <v>750000</v>
      </c>
      <c r="P24" s="462">
        <v>0</v>
      </c>
      <c r="Q24" s="460">
        <v>750000</v>
      </c>
      <c r="R24" s="462">
        <v>0</v>
      </c>
      <c r="S24" s="460">
        <v>750000</v>
      </c>
      <c r="T24" s="462">
        <v>0</v>
      </c>
      <c r="U24" s="481">
        <f t="shared" si="2"/>
        <v>2250000</v>
      </c>
      <c r="V24" s="187"/>
      <c r="W24" s="187"/>
    </row>
    <row r="25" spans="1:23" s="59" customFormat="1" ht="111" x14ac:dyDescent="0.25">
      <c r="A25" s="56">
        <v>10</v>
      </c>
      <c r="B25" s="113" t="s">
        <v>148</v>
      </c>
      <c r="C25" s="104">
        <v>611</v>
      </c>
      <c r="D25" s="105">
        <v>1</v>
      </c>
      <c r="E25" s="105">
        <v>4</v>
      </c>
      <c r="F25" s="106"/>
      <c r="G25" s="106"/>
      <c r="H25" s="106"/>
      <c r="I25" s="106"/>
      <c r="J25" s="106"/>
      <c r="K25" s="106"/>
      <c r="L25" s="104"/>
      <c r="M25" s="94">
        <f t="shared" ref="M25:T26" si="8">M26</f>
        <v>2433300</v>
      </c>
      <c r="N25" s="95">
        <f t="shared" si="8"/>
        <v>0</v>
      </c>
      <c r="O25" s="460">
        <f t="shared" si="8"/>
        <v>2710900</v>
      </c>
      <c r="P25" s="462">
        <f t="shared" si="8"/>
        <v>0</v>
      </c>
      <c r="Q25" s="460">
        <f t="shared" si="8"/>
        <v>2710900</v>
      </c>
      <c r="R25" s="462">
        <f t="shared" si="8"/>
        <v>0</v>
      </c>
      <c r="S25" s="460">
        <f t="shared" si="8"/>
        <v>2710900</v>
      </c>
      <c r="T25" s="462">
        <f t="shared" si="8"/>
        <v>0</v>
      </c>
      <c r="U25" s="481">
        <f t="shared" si="2"/>
        <v>8132700</v>
      </c>
      <c r="V25" s="187"/>
      <c r="W25" s="187"/>
    </row>
    <row r="26" spans="1:23" s="59" customFormat="1" ht="166.5" x14ac:dyDescent="0.25">
      <c r="A26" s="56">
        <v>11</v>
      </c>
      <c r="B26" s="113" t="s">
        <v>239</v>
      </c>
      <c r="C26" s="104">
        <v>611</v>
      </c>
      <c r="D26" s="105">
        <v>1</v>
      </c>
      <c r="E26" s="105">
        <v>4</v>
      </c>
      <c r="F26" s="106" t="s">
        <v>12</v>
      </c>
      <c r="G26" s="106" t="s">
        <v>141</v>
      </c>
      <c r="H26" s="106" t="s">
        <v>47</v>
      </c>
      <c r="I26" s="106" t="s">
        <v>141</v>
      </c>
      <c r="J26" s="106" t="s">
        <v>32</v>
      </c>
      <c r="K26" s="106" t="s">
        <v>141</v>
      </c>
      <c r="L26" s="104"/>
      <c r="M26" s="94">
        <f t="shared" si="8"/>
        <v>2433300</v>
      </c>
      <c r="N26" s="95">
        <f t="shared" si="8"/>
        <v>0</v>
      </c>
      <c r="O26" s="460">
        <f>O27+O33</f>
        <v>2710900</v>
      </c>
      <c r="P26" s="460">
        <f t="shared" ref="P26:T26" si="9">P27+P33</f>
        <v>0</v>
      </c>
      <c r="Q26" s="460">
        <f t="shared" si="9"/>
        <v>2710900</v>
      </c>
      <c r="R26" s="460">
        <f t="shared" si="9"/>
        <v>0</v>
      </c>
      <c r="S26" s="460">
        <f t="shared" si="9"/>
        <v>2710900</v>
      </c>
      <c r="T26" s="460">
        <f t="shared" si="9"/>
        <v>0</v>
      </c>
      <c r="U26" s="481">
        <f t="shared" si="2"/>
        <v>8132700</v>
      </c>
      <c r="V26" s="187"/>
      <c r="W26" s="187"/>
    </row>
    <row r="27" spans="1:23" s="59" customFormat="1" ht="111" x14ac:dyDescent="0.25">
      <c r="A27" s="56">
        <v>12</v>
      </c>
      <c r="B27" s="113" t="s">
        <v>242</v>
      </c>
      <c r="C27" s="104">
        <v>611</v>
      </c>
      <c r="D27" s="105">
        <v>1</v>
      </c>
      <c r="E27" s="105">
        <v>4</v>
      </c>
      <c r="F27" s="106" t="s">
        <v>12</v>
      </c>
      <c r="G27" s="106" t="s">
        <v>142</v>
      </c>
      <c r="H27" s="106" t="s">
        <v>47</v>
      </c>
      <c r="I27" s="106" t="s">
        <v>141</v>
      </c>
      <c r="J27" s="106" t="s">
        <v>32</v>
      </c>
      <c r="K27" s="106" t="s">
        <v>141</v>
      </c>
      <c r="L27" s="104"/>
      <c r="M27" s="94">
        <f>M28+M31</f>
        <v>2433300</v>
      </c>
      <c r="N27" s="95">
        <v>0</v>
      </c>
      <c r="O27" s="460">
        <f>O28</f>
        <v>2687600</v>
      </c>
      <c r="P27" s="462">
        <f t="shared" ref="P27:T27" si="10">P28</f>
        <v>0</v>
      </c>
      <c r="Q27" s="460">
        <f t="shared" si="10"/>
        <v>2687600</v>
      </c>
      <c r="R27" s="462">
        <f t="shared" si="10"/>
        <v>0</v>
      </c>
      <c r="S27" s="460">
        <f t="shared" si="10"/>
        <v>2710900</v>
      </c>
      <c r="T27" s="462">
        <f t="shared" si="10"/>
        <v>0</v>
      </c>
      <c r="U27" s="481">
        <f t="shared" si="2"/>
        <v>8086100</v>
      </c>
      <c r="V27" s="187"/>
      <c r="W27" s="187"/>
    </row>
    <row r="28" spans="1:23" s="59" customFormat="1" ht="55.5" x14ac:dyDescent="0.25">
      <c r="A28" s="56">
        <v>13</v>
      </c>
      <c r="B28" s="113" t="s">
        <v>144</v>
      </c>
      <c r="C28" s="104">
        <v>611</v>
      </c>
      <c r="D28" s="105">
        <v>1</v>
      </c>
      <c r="E28" s="105">
        <v>4</v>
      </c>
      <c r="F28" s="106" t="s">
        <v>12</v>
      </c>
      <c r="G28" s="106" t="s">
        <v>142</v>
      </c>
      <c r="H28" s="106" t="s">
        <v>9</v>
      </c>
      <c r="I28" s="106" t="s">
        <v>26</v>
      </c>
      <c r="J28" s="106" t="s">
        <v>145</v>
      </c>
      <c r="K28" s="106" t="s">
        <v>141</v>
      </c>
      <c r="L28" s="104"/>
      <c r="M28" s="94">
        <f>M29</f>
        <v>2113865.4899594998</v>
      </c>
      <c r="N28" s="95">
        <v>0</v>
      </c>
      <c r="O28" s="460">
        <f>O29+O31</f>
        <v>2687600</v>
      </c>
      <c r="P28" s="462">
        <f t="shared" ref="P28:T28" si="11">P29+P31</f>
        <v>0</v>
      </c>
      <c r="Q28" s="460">
        <f t="shared" si="11"/>
        <v>2687600</v>
      </c>
      <c r="R28" s="462">
        <f t="shared" si="11"/>
        <v>0</v>
      </c>
      <c r="S28" s="460">
        <f t="shared" si="11"/>
        <v>2710900</v>
      </c>
      <c r="T28" s="462">
        <f t="shared" si="11"/>
        <v>0</v>
      </c>
      <c r="U28" s="481">
        <f t="shared" si="2"/>
        <v>8086100</v>
      </c>
      <c r="V28" s="187"/>
      <c r="W28" s="187"/>
    </row>
    <row r="29" spans="1:23" s="59" customFormat="1" ht="138.75" x14ac:dyDescent="0.25">
      <c r="A29" s="56">
        <v>14</v>
      </c>
      <c r="B29" s="113" t="s">
        <v>146</v>
      </c>
      <c r="C29" s="104">
        <v>611</v>
      </c>
      <c r="D29" s="105">
        <v>1</v>
      </c>
      <c r="E29" s="105">
        <v>4</v>
      </c>
      <c r="F29" s="106" t="s">
        <v>12</v>
      </c>
      <c r="G29" s="106" t="s">
        <v>142</v>
      </c>
      <c r="H29" s="106" t="s">
        <v>9</v>
      </c>
      <c r="I29" s="106" t="s">
        <v>26</v>
      </c>
      <c r="J29" s="106" t="s">
        <v>145</v>
      </c>
      <c r="K29" s="106" t="s">
        <v>141</v>
      </c>
      <c r="L29" s="104">
        <v>100</v>
      </c>
      <c r="M29" s="94">
        <f>M30</f>
        <v>2113865.4899594998</v>
      </c>
      <c r="N29" s="95">
        <f t="shared" ref="N29:T29" si="12">N30</f>
        <v>0</v>
      </c>
      <c r="O29" s="460">
        <f t="shared" si="12"/>
        <v>2380826.4</v>
      </c>
      <c r="P29" s="462">
        <f t="shared" si="12"/>
        <v>0</v>
      </c>
      <c r="Q29" s="460">
        <f t="shared" si="12"/>
        <v>2380826.4</v>
      </c>
      <c r="R29" s="462">
        <f t="shared" si="12"/>
        <v>0</v>
      </c>
      <c r="S29" s="460">
        <f t="shared" si="12"/>
        <v>2380826.4</v>
      </c>
      <c r="T29" s="462">
        <f t="shared" si="12"/>
        <v>0</v>
      </c>
      <c r="U29" s="481">
        <f t="shared" si="2"/>
        <v>7142479.1999999993</v>
      </c>
      <c r="V29" s="187"/>
      <c r="W29" s="187"/>
    </row>
    <row r="30" spans="1:23" s="59" customFormat="1" ht="55.5" x14ac:dyDescent="0.25">
      <c r="A30" s="56">
        <v>15</v>
      </c>
      <c r="B30" s="113" t="s">
        <v>147</v>
      </c>
      <c r="C30" s="104">
        <v>611</v>
      </c>
      <c r="D30" s="105">
        <v>1</v>
      </c>
      <c r="E30" s="105">
        <v>4</v>
      </c>
      <c r="F30" s="106" t="s">
        <v>12</v>
      </c>
      <c r="G30" s="106" t="s">
        <v>142</v>
      </c>
      <c r="H30" s="106" t="s">
        <v>9</v>
      </c>
      <c r="I30" s="106" t="s">
        <v>26</v>
      </c>
      <c r="J30" s="106" t="s">
        <v>145</v>
      </c>
      <c r="K30" s="106" t="s">
        <v>141</v>
      </c>
      <c r="L30" s="104">
        <v>120</v>
      </c>
      <c r="M30" s="94">
        <f>2863865.4899595-750000</f>
        <v>2113865.4899594998</v>
      </c>
      <c r="N30" s="95">
        <v>0</v>
      </c>
      <c r="O30" s="460">
        <v>2380826.4</v>
      </c>
      <c r="P30" s="462">
        <v>0</v>
      </c>
      <c r="Q30" s="460">
        <v>2380826.4</v>
      </c>
      <c r="R30" s="462">
        <v>0</v>
      </c>
      <c r="S30" s="460">
        <v>2380826.4</v>
      </c>
      <c r="T30" s="462">
        <v>0</v>
      </c>
      <c r="U30" s="481">
        <f t="shared" si="2"/>
        <v>7142479.1999999993</v>
      </c>
      <c r="V30" s="187"/>
      <c r="W30" s="187"/>
    </row>
    <row r="31" spans="1:23" s="59" customFormat="1" ht="55.5" x14ac:dyDescent="0.25">
      <c r="A31" s="56">
        <v>16</v>
      </c>
      <c r="B31" s="113" t="s">
        <v>149</v>
      </c>
      <c r="C31" s="104">
        <v>611</v>
      </c>
      <c r="D31" s="105">
        <v>1</v>
      </c>
      <c r="E31" s="105">
        <v>4</v>
      </c>
      <c r="F31" s="106" t="s">
        <v>12</v>
      </c>
      <c r="G31" s="106" t="s">
        <v>142</v>
      </c>
      <c r="H31" s="106" t="s">
        <v>9</v>
      </c>
      <c r="I31" s="106" t="s">
        <v>26</v>
      </c>
      <c r="J31" s="106" t="s">
        <v>145</v>
      </c>
      <c r="K31" s="106" t="s">
        <v>141</v>
      </c>
      <c r="L31" s="104">
        <v>200</v>
      </c>
      <c r="M31" s="94">
        <f>M32</f>
        <v>319434.5100405002</v>
      </c>
      <c r="N31" s="95">
        <v>0</v>
      </c>
      <c r="O31" s="460">
        <f>O32</f>
        <v>306773.59999999998</v>
      </c>
      <c r="P31" s="462">
        <v>0</v>
      </c>
      <c r="Q31" s="460">
        <f>Q32</f>
        <v>306773.59999999998</v>
      </c>
      <c r="R31" s="462">
        <v>0</v>
      </c>
      <c r="S31" s="460">
        <f>S32</f>
        <v>330073.59999999998</v>
      </c>
      <c r="T31" s="462">
        <v>0</v>
      </c>
      <c r="U31" s="481">
        <f t="shared" si="2"/>
        <v>943620.79999999993</v>
      </c>
      <c r="V31" s="187"/>
      <c r="W31" s="187"/>
    </row>
    <row r="32" spans="1:23" s="59" customFormat="1" ht="83.25" x14ac:dyDescent="0.25">
      <c r="A32" s="56">
        <v>17</v>
      </c>
      <c r="B32" s="113" t="s">
        <v>150</v>
      </c>
      <c r="C32" s="104">
        <v>611</v>
      </c>
      <c r="D32" s="105">
        <v>1</v>
      </c>
      <c r="E32" s="105">
        <v>4</v>
      </c>
      <c r="F32" s="106" t="s">
        <v>12</v>
      </c>
      <c r="G32" s="106" t="s">
        <v>142</v>
      </c>
      <c r="H32" s="106" t="s">
        <v>9</v>
      </c>
      <c r="I32" s="106" t="s">
        <v>26</v>
      </c>
      <c r="J32" s="106" t="s">
        <v>145</v>
      </c>
      <c r="K32" s="106" t="s">
        <v>141</v>
      </c>
      <c r="L32" s="104">
        <v>240</v>
      </c>
      <c r="M32" s="94">
        <v>319434.5100405002</v>
      </c>
      <c r="N32" s="95">
        <v>0</v>
      </c>
      <c r="O32" s="460">
        <v>306773.59999999998</v>
      </c>
      <c r="P32" s="462">
        <v>0</v>
      </c>
      <c r="Q32" s="460">
        <v>306773.59999999998</v>
      </c>
      <c r="R32" s="462">
        <v>0</v>
      </c>
      <c r="S32" s="460">
        <f>306773.6+23300</f>
        <v>330073.59999999998</v>
      </c>
      <c r="T32" s="462">
        <v>0</v>
      </c>
      <c r="U32" s="481">
        <f t="shared" si="2"/>
        <v>943620.79999999993</v>
      </c>
      <c r="V32" s="187"/>
      <c r="W32" s="187"/>
    </row>
    <row r="33" spans="1:23" s="59" customFormat="1" ht="55.5" x14ac:dyDescent="0.25">
      <c r="A33" s="56">
        <v>18</v>
      </c>
      <c r="B33" s="113" t="s">
        <v>373</v>
      </c>
      <c r="C33" s="104">
        <v>611</v>
      </c>
      <c r="D33" s="105">
        <v>1</v>
      </c>
      <c r="E33" s="105">
        <v>4</v>
      </c>
      <c r="F33" s="106" t="s">
        <v>12</v>
      </c>
      <c r="G33" s="188">
        <v>7</v>
      </c>
      <c r="H33" s="106" t="s">
        <v>47</v>
      </c>
      <c r="I33" s="106"/>
      <c r="J33" s="106"/>
      <c r="K33" s="106"/>
      <c r="L33" s="104"/>
      <c r="M33" s="94">
        <f>M35+M38</f>
        <v>2213865.4899594998</v>
      </c>
      <c r="N33" s="95">
        <v>0</v>
      </c>
      <c r="O33" s="460">
        <f>O34</f>
        <v>23300</v>
      </c>
      <c r="P33" s="462">
        <f>P35</f>
        <v>0</v>
      </c>
      <c r="Q33" s="460">
        <f>Q35</f>
        <v>23300</v>
      </c>
      <c r="R33" s="462">
        <f>R35</f>
        <v>0</v>
      </c>
      <c r="S33" s="460">
        <f>S35</f>
        <v>0</v>
      </c>
      <c r="T33" s="462">
        <f>T35</f>
        <v>0</v>
      </c>
      <c r="U33" s="481">
        <f t="shared" si="2"/>
        <v>46600</v>
      </c>
      <c r="V33" s="187"/>
      <c r="W33" s="187"/>
    </row>
    <row r="34" spans="1:23" s="59" customFormat="1" ht="194.25" x14ac:dyDescent="0.25">
      <c r="A34" s="56">
        <v>19</v>
      </c>
      <c r="B34" s="113" t="s">
        <v>365</v>
      </c>
      <c r="C34" s="104">
        <v>611</v>
      </c>
      <c r="D34" s="105">
        <v>1</v>
      </c>
      <c r="E34" s="105">
        <v>4</v>
      </c>
      <c r="F34" s="106" t="s">
        <v>12</v>
      </c>
      <c r="G34" s="188">
        <v>7</v>
      </c>
      <c r="H34" s="188">
        <v>4</v>
      </c>
      <c r="I34" s="106"/>
      <c r="J34" s="106"/>
      <c r="K34" s="106"/>
      <c r="L34" s="104"/>
      <c r="M34" s="94"/>
      <c r="N34" s="95"/>
      <c r="O34" s="460">
        <f>O35</f>
        <v>23300</v>
      </c>
      <c r="P34" s="460">
        <f t="shared" ref="P34:T34" si="13">P35</f>
        <v>0</v>
      </c>
      <c r="Q34" s="460">
        <f t="shared" si="13"/>
        <v>23300</v>
      </c>
      <c r="R34" s="460">
        <f t="shared" si="13"/>
        <v>0</v>
      </c>
      <c r="S34" s="460">
        <f t="shared" si="13"/>
        <v>0</v>
      </c>
      <c r="T34" s="460">
        <f t="shared" si="13"/>
        <v>0</v>
      </c>
      <c r="U34" s="481">
        <f t="shared" si="2"/>
        <v>46600</v>
      </c>
      <c r="V34" s="187"/>
      <c r="W34" s="187"/>
    </row>
    <row r="35" spans="1:23" s="59" customFormat="1" ht="55.5" x14ac:dyDescent="0.25">
      <c r="A35" s="56">
        <v>20</v>
      </c>
      <c r="B35" s="113" t="s">
        <v>144</v>
      </c>
      <c r="C35" s="104">
        <v>611</v>
      </c>
      <c r="D35" s="105">
        <v>1</v>
      </c>
      <c r="E35" s="105">
        <v>4</v>
      </c>
      <c r="F35" s="106" t="s">
        <v>12</v>
      </c>
      <c r="G35" s="188">
        <v>7</v>
      </c>
      <c r="H35" s="106" t="s">
        <v>7</v>
      </c>
      <c r="I35" s="106" t="s">
        <v>26</v>
      </c>
      <c r="J35" s="106" t="s">
        <v>145</v>
      </c>
      <c r="K35" s="106" t="s">
        <v>141</v>
      </c>
      <c r="L35" s="104"/>
      <c r="M35" s="94">
        <f>M36</f>
        <v>2113865.4899594998</v>
      </c>
      <c r="N35" s="95">
        <v>0</v>
      </c>
      <c r="O35" s="460">
        <f>O36</f>
        <v>23300</v>
      </c>
      <c r="P35" s="462">
        <f t="shared" ref="P35:T36" si="14">P36</f>
        <v>0</v>
      </c>
      <c r="Q35" s="460">
        <f t="shared" si="14"/>
        <v>23300</v>
      </c>
      <c r="R35" s="462">
        <f t="shared" si="14"/>
        <v>0</v>
      </c>
      <c r="S35" s="460">
        <f t="shared" si="14"/>
        <v>0</v>
      </c>
      <c r="T35" s="462">
        <f t="shared" si="14"/>
        <v>0</v>
      </c>
      <c r="U35" s="481">
        <f t="shared" si="2"/>
        <v>46600</v>
      </c>
      <c r="V35" s="187"/>
      <c r="W35" s="187"/>
    </row>
    <row r="36" spans="1:23" s="59" customFormat="1" x14ac:dyDescent="0.25">
      <c r="A36" s="56">
        <v>21</v>
      </c>
      <c r="B36" s="113" t="s">
        <v>366</v>
      </c>
      <c r="C36" s="104">
        <v>611</v>
      </c>
      <c r="D36" s="105">
        <v>1</v>
      </c>
      <c r="E36" s="105">
        <v>4</v>
      </c>
      <c r="F36" s="106" t="s">
        <v>12</v>
      </c>
      <c r="G36" s="188">
        <v>7</v>
      </c>
      <c r="H36" s="106" t="s">
        <v>7</v>
      </c>
      <c r="I36" s="106" t="s">
        <v>26</v>
      </c>
      <c r="J36" s="106" t="s">
        <v>145</v>
      </c>
      <c r="K36" s="106" t="s">
        <v>141</v>
      </c>
      <c r="L36" s="104">
        <v>500</v>
      </c>
      <c r="M36" s="94">
        <f>M37</f>
        <v>2113865.4899594998</v>
      </c>
      <c r="N36" s="95">
        <f>N37</f>
        <v>0</v>
      </c>
      <c r="O36" s="460">
        <f>O37</f>
        <v>23300</v>
      </c>
      <c r="P36" s="462">
        <f t="shared" si="14"/>
        <v>0</v>
      </c>
      <c r="Q36" s="460">
        <f t="shared" si="14"/>
        <v>23300</v>
      </c>
      <c r="R36" s="462">
        <f t="shared" si="14"/>
        <v>0</v>
      </c>
      <c r="S36" s="460">
        <f t="shared" si="14"/>
        <v>0</v>
      </c>
      <c r="T36" s="462">
        <f t="shared" si="14"/>
        <v>0</v>
      </c>
      <c r="U36" s="481">
        <f t="shared" si="2"/>
        <v>46600</v>
      </c>
      <c r="V36" s="187"/>
      <c r="W36" s="187"/>
    </row>
    <row r="37" spans="1:23" s="59" customFormat="1" x14ac:dyDescent="0.25">
      <c r="A37" s="56">
        <v>22</v>
      </c>
      <c r="B37" s="113" t="s">
        <v>338</v>
      </c>
      <c r="C37" s="104">
        <v>611</v>
      </c>
      <c r="D37" s="105">
        <v>1</v>
      </c>
      <c r="E37" s="105">
        <v>4</v>
      </c>
      <c r="F37" s="106" t="s">
        <v>12</v>
      </c>
      <c r="G37" s="188">
        <v>7</v>
      </c>
      <c r="H37" s="106" t="s">
        <v>7</v>
      </c>
      <c r="I37" s="106" t="s">
        <v>26</v>
      </c>
      <c r="J37" s="106" t="s">
        <v>145</v>
      </c>
      <c r="K37" s="106" t="s">
        <v>141</v>
      </c>
      <c r="L37" s="104">
        <v>540</v>
      </c>
      <c r="M37" s="94">
        <f>2863865.4899595-750000</f>
        <v>2113865.4899594998</v>
      </c>
      <c r="N37" s="95">
        <v>0</v>
      </c>
      <c r="O37" s="460">
        <v>23300</v>
      </c>
      <c r="P37" s="462">
        <v>0</v>
      </c>
      <c r="Q37" s="460">
        <v>23300</v>
      </c>
      <c r="R37" s="462">
        <v>0</v>
      </c>
      <c r="S37" s="460">
        <v>0</v>
      </c>
      <c r="T37" s="462">
        <v>0</v>
      </c>
      <c r="U37" s="481">
        <f t="shared" si="2"/>
        <v>46600</v>
      </c>
      <c r="V37" s="187"/>
      <c r="W37" s="187"/>
    </row>
    <row r="38" spans="1:23" s="59" customFormat="1" x14ac:dyDescent="0.25">
      <c r="A38" s="56">
        <v>23</v>
      </c>
      <c r="B38" s="113" t="s">
        <v>114</v>
      </c>
      <c r="C38" s="104">
        <v>611</v>
      </c>
      <c r="D38" s="105">
        <v>1</v>
      </c>
      <c r="E38" s="105">
        <v>11</v>
      </c>
      <c r="F38" s="106"/>
      <c r="G38" s="106"/>
      <c r="H38" s="106"/>
      <c r="I38" s="106"/>
      <c r="J38" s="106"/>
      <c r="K38" s="106"/>
      <c r="L38" s="104"/>
      <c r="M38" s="94">
        <f t="shared" ref="M38:T39" si="15">M39</f>
        <v>100000</v>
      </c>
      <c r="N38" s="95">
        <f t="shared" si="15"/>
        <v>0</v>
      </c>
      <c r="O38" s="460">
        <f t="shared" si="15"/>
        <v>100000</v>
      </c>
      <c r="P38" s="462">
        <f t="shared" si="15"/>
        <v>0</v>
      </c>
      <c r="Q38" s="460">
        <f t="shared" si="15"/>
        <v>100000</v>
      </c>
      <c r="R38" s="462">
        <f t="shared" si="15"/>
        <v>0</v>
      </c>
      <c r="S38" s="460">
        <f t="shared" si="15"/>
        <v>100000</v>
      </c>
      <c r="T38" s="462">
        <f t="shared" si="15"/>
        <v>0</v>
      </c>
      <c r="U38" s="481">
        <f t="shared" si="2"/>
        <v>300000</v>
      </c>
      <c r="V38" s="187"/>
      <c r="W38" s="187"/>
    </row>
    <row r="39" spans="1:23" s="59" customFormat="1" ht="166.5" x14ac:dyDescent="0.25">
      <c r="A39" s="56">
        <v>24</v>
      </c>
      <c r="B39" s="113" t="s">
        <v>239</v>
      </c>
      <c r="C39" s="104">
        <v>611</v>
      </c>
      <c r="D39" s="105">
        <v>1</v>
      </c>
      <c r="E39" s="105">
        <v>11</v>
      </c>
      <c r="F39" s="106" t="s">
        <v>12</v>
      </c>
      <c r="G39" s="106" t="s">
        <v>141</v>
      </c>
      <c r="H39" s="106" t="s">
        <v>47</v>
      </c>
      <c r="I39" s="106" t="s">
        <v>141</v>
      </c>
      <c r="J39" s="106" t="s">
        <v>32</v>
      </c>
      <c r="K39" s="106" t="s">
        <v>141</v>
      </c>
      <c r="L39" s="104"/>
      <c r="M39" s="94">
        <f t="shared" si="15"/>
        <v>100000</v>
      </c>
      <c r="N39" s="95">
        <f t="shared" si="15"/>
        <v>0</v>
      </c>
      <c r="O39" s="460">
        <f t="shared" si="15"/>
        <v>100000</v>
      </c>
      <c r="P39" s="462">
        <f t="shared" si="15"/>
        <v>0</v>
      </c>
      <c r="Q39" s="460">
        <f t="shared" si="15"/>
        <v>100000</v>
      </c>
      <c r="R39" s="462">
        <f t="shared" si="15"/>
        <v>0</v>
      </c>
      <c r="S39" s="460">
        <f t="shared" si="15"/>
        <v>100000</v>
      </c>
      <c r="T39" s="462">
        <f t="shared" si="15"/>
        <v>0</v>
      </c>
      <c r="U39" s="481">
        <f t="shared" si="2"/>
        <v>300000</v>
      </c>
      <c r="V39" s="187"/>
      <c r="W39" s="187"/>
    </row>
    <row r="40" spans="1:23" s="59" customFormat="1" ht="111" x14ac:dyDescent="0.25">
      <c r="A40" s="56">
        <v>25</v>
      </c>
      <c r="B40" s="113" t="s">
        <v>242</v>
      </c>
      <c r="C40" s="104">
        <v>611</v>
      </c>
      <c r="D40" s="105">
        <v>1</v>
      </c>
      <c r="E40" s="105">
        <v>11</v>
      </c>
      <c r="F40" s="106" t="s">
        <v>12</v>
      </c>
      <c r="G40" s="106" t="s">
        <v>142</v>
      </c>
      <c r="H40" s="106" t="s">
        <v>47</v>
      </c>
      <c r="I40" s="106" t="s">
        <v>141</v>
      </c>
      <c r="J40" s="106" t="s">
        <v>32</v>
      </c>
      <c r="K40" s="106" t="s">
        <v>141</v>
      </c>
      <c r="L40" s="104"/>
      <c r="M40" s="94">
        <f t="shared" ref="M40:T40" si="16">M42</f>
        <v>100000</v>
      </c>
      <c r="N40" s="95">
        <f t="shared" si="16"/>
        <v>0</v>
      </c>
      <c r="O40" s="460">
        <f t="shared" si="16"/>
        <v>100000</v>
      </c>
      <c r="P40" s="462">
        <f t="shared" si="16"/>
        <v>0</v>
      </c>
      <c r="Q40" s="460">
        <f t="shared" si="16"/>
        <v>100000</v>
      </c>
      <c r="R40" s="462">
        <f t="shared" si="16"/>
        <v>0</v>
      </c>
      <c r="S40" s="460">
        <f t="shared" si="16"/>
        <v>100000</v>
      </c>
      <c r="T40" s="462">
        <f t="shared" si="16"/>
        <v>0</v>
      </c>
      <c r="U40" s="481">
        <f t="shared" si="2"/>
        <v>300000</v>
      </c>
      <c r="V40" s="187"/>
      <c r="W40" s="187"/>
    </row>
    <row r="41" spans="1:23" s="59" customFormat="1" ht="83.25" x14ac:dyDescent="0.25">
      <c r="A41" s="56">
        <v>26</v>
      </c>
      <c r="B41" s="113" t="s">
        <v>143</v>
      </c>
      <c r="C41" s="104">
        <v>611</v>
      </c>
      <c r="D41" s="105">
        <v>1</v>
      </c>
      <c r="E41" s="105">
        <v>11</v>
      </c>
      <c r="F41" s="106" t="s">
        <v>12</v>
      </c>
      <c r="G41" s="106" t="s">
        <v>142</v>
      </c>
      <c r="H41" s="106" t="s">
        <v>9</v>
      </c>
      <c r="I41" s="106" t="s">
        <v>141</v>
      </c>
      <c r="J41" s="106" t="s">
        <v>32</v>
      </c>
      <c r="K41" s="106" t="s">
        <v>141</v>
      </c>
      <c r="L41" s="104"/>
      <c r="M41" s="94">
        <f>M42</f>
        <v>100000</v>
      </c>
      <c r="N41" s="95">
        <f t="shared" ref="N41:T43" si="17">N42</f>
        <v>0</v>
      </c>
      <c r="O41" s="460">
        <f>O42</f>
        <v>100000</v>
      </c>
      <c r="P41" s="462">
        <f t="shared" si="17"/>
        <v>0</v>
      </c>
      <c r="Q41" s="460">
        <f>Q42</f>
        <v>100000</v>
      </c>
      <c r="R41" s="462">
        <f t="shared" si="17"/>
        <v>0</v>
      </c>
      <c r="S41" s="460">
        <f>S42</f>
        <v>100000</v>
      </c>
      <c r="T41" s="462">
        <f t="shared" si="17"/>
        <v>0</v>
      </c>
      <c r="U41" s="481">
        <f t="shared" si="2"/>
        <v>300000</v>
      </c>
      <c r="V41" s="187"/>
      <c r="W41" s="187"/>
    </row>
    <row r="42" spans="1:23" s="59" customFormat="1" ht="55.5" x14ac:dyDescent="0.25">
      <c r="A42" s="56">
        <v>27</v>
      </c>
      <c r="B42" s="113" t="s">
        <v>152</v>
      </c>
      <c r="C42" s="104">
        <v>611</v>
      </c>
      <c r="D42" s="105">
        <v>1</v>
      </c>
      <c r="E42" s="105">
        <v>11</v>
      </c>
      <c r="F42" s="106" t="s">
        <v>12</v>
      </c>
      <c r="G42" s="106" t="s">
        <v>142</v>
      </c>
      <c r="H42" s="106" t="s">
        <v>9</v>
      </c>
      <c r="I42" s="106" t="s">
        <v>26</v>
      </c>
      <c r="J42" s="106" t="s">
        <v>153</v>
      </c>
      <c r="K42" s="106" t="s">
        <v>141</v>
      </c>
      <c r="L42" s="104"/>
      <c r="M42" s="94">
        <f>M43</f>
        <v>100000</v>
      </c>
      <c r="N42" s="95">
        <f t="shared" si="17"/>
        <v>0</v>
      </c>
      <c r="O42" s="460">
        <f>O43</f>
        <v>100000</v>
      </c>
      <c r="P42" s="462">
        <f t="shared" si="17"/>
        <v>0</v>
      </c>
      <c r="Q42" s="460">
        <f>Q43</f>
        <v>100000</v>
      </c>
      <c r="R42" s="462">
        <f t="shared" si="17"/>
        <v>0</v>
      </c>
      <c r="S42" s="460">
        <f>S43</f>
        <v>100000</v>
      </c>
      <c r="T42" s="462">
        <f t="shared" si="17"/>
        <v>0</v>
      </c>
      <c r="U42" s="481">
        <f t="shared" si="2"/>
        <v>300000</v>
      </c>
      <c r="V42" s="187"/>
      <c r="W42" s="187"/>
    </row>
    <row r="43" spans="1:23" s="59" customFormat="1" x14ac:dyDescent="0.25">
      <c r="A43" s="56">
        <v>28</v>
      </c>
      <c r="B43" s="113" t="s">
        <v>154</v>
      </c>
      <c r="C43" s="104">
        <v>611</v>
      </c>
      <c r="D43" s="105">
        <v>1</v>
      </c>
      <c r="E43" s="105">
        <v>11</v>
      </c>
      <c r="F43" s="106" t="s">
        <v>12</v>
      </c>
      <c r="G43" s="106" t="s">
        <v>142</v>
      </c>
      <c r="H43" s="106" t="s">
        <v>9</v>
      </c>
      <c r="I43" s="106" t="s">
        <v>26</v>
      </c>
      <c r="J43" s="106" t="s">
        <v>153</v>
      </c>
      <c r="K43" s="106" t="s">
        <v>141</v>
      </c>
      <c r="L43" s="104">
        <v>800</v>
      </c>
      <c r="M43" s="94">
        <f>M44</f>
        <v>100000</v>
      </c>
      <c r="N43" s="95">
        <f t="shared" si="17"/>
        <v>0</v>
      </c>
      <c r="O43" s="460">
        <f>O44</f>
        <v>100000</v>
      </c>
      <c r="P43" s="462">
        <f t="shared" si="17"/>
        <v>0</v>
      </c>
      <c r="Q43" s="460">
        <f>Q44</f>
        <v>100000</v>
      </c>
      <c r="R43" s="462">
        <f t="shared" si="17"/>
        <v>0</v>
      </c>
      <c r="S43" s="460">
        <f>S44</f>
        <v>100000</v>
      </c>
      <c r="T43" s="462">
        <f t="shared" si="17"/>
        <v>0</v>
      </c>
      <c r="U43" s="481">
        <f t="shared" si="2"/>
        <v>300000</v>
      </c>
      <c r="V43" s="187"/>
      <c r="W43" s="187"/>
    </row>
    <row r="44" spans="1:23" s="59" customFormat="1" x14ac:dyDescent="0.25">
      <c r="A44" s="56">
        <v>29</v>
      </c>
      <c r="B44" s="113" t="s">
        <v>155</v>
      </c>
      <c r="C44" s="104">
        <v>611</v>
      </c>
      <c r="D44" s="105">
        <v>1</v>
      </c>
      <c r="E44" s="105">
        <v>11</v>
      </c>
      <c r="F44" s="106" t="s">
        <v>12</v>
      </c>
      <c r="G44" s="106" t="s">
        <v>142</v>
      </c>
      <c r="H44" s="106" t="s">
        <v>9</v>
      </c>
      <c r="I44" s="106" t="s">
        <v>26</v>
      </c>
      <c r="J44" s="106" t="s">
        <v>153</v>
      </c>
      <c r="K44" s="106" t="s">
        <v>141</v>
      </c>
      <c r="L44" s="104">
        <v>870</v>
      </c>
      <c r="M44" s="94">
        <v>100000</v>
      </c>
      <c r="N44" s="95">
        <v>0</v>
      </c>
      <c r="O44" s="460">
        <v>100000</v>
      </c>
      <c r="P44" s="462">
        <v>0</v>
      </c>
      <c r="Q44" s="460">
        <v>100000</v>
      </c>
      <c r="R44" s="462">
        <v>0</v>
      </c>
      <c r="S44" s="460">
        <v>100000</v>
      </c>
      <c r="T44" s="462">
        <v>0</v>
      </c>
      <c r="U44" s="481">
        <f t="shared" si="2"/>
        <v>300000</v>
      </c>
      <c r="V44" s="187"/>
      <c r="W44" s="187"/>
    </row>
    <row r="45" spans="1:23" s="59" customFormat="1" x14ac:dyDescent="0.25">
      <c r="A45" s="56">
        <v>30</v>
      </c>
      <c r="B45" s="113" t="s">
        <v>116</v>
      </c>
      <c r="C45" s="104">
        <v>611</v>
      </c>
      <c r="D45" s="105">
        <v>1</v>
      </c>
      <c r="E45" s="105">
        <v>13</v>
      </c>
      <c r="F45" s="106"/>
      <c r="G45" s="106"/>
      <c r="H45" s="106"/>
      <c r="I45" s="106"/>
      <c r="J45" s="106"/>
      <c r="K45" s="106"/>
      <c r="L45" s="104"/>
      <c r="M45" s="94">
        <f>M46</f>
        <v>4071409.5599999996</v>
      </c>
      <c r="N45" s="95">
        <f>N46+N51</f>
        <v>741784.46</v>
      </c>
      <c r="O45" s="460">
        <f>O46</f>
        <v>4375600</v>
      </c>
      <c r="P45" s="462">
        <f>P46+P51</f>
        <v>741784.46</v>
      </c>
      <c r="Q45" s="460">
        <f>Q46</f>
        <v>3825600</v>
      </c>
      <c r="R45" s="462">
        <f>R46+R51</f>
        <v>741784.46</v>
      </c>
      <c r="S45" s="460">
        <f>S46</f>
        <v>3825600</v>
      </c>
      <c r="T45" s="462">
        <f>T46+T51</f>
        <v>741784.46</v>
      </c>
      <c r="U45" s="481">
        <f t="shared" si="2"/>
        <v>12026800</v>
      </c>
      <c r="V45" s="187"/>
      <c r="W45" s="187"/>
    </row>
    <row r="46" spans="1:23" s="59" customFormat="1" ht="166.5" x14ac:dyDescent="0.25">
      <c r="A46" s="56">
        <v>31</v>
      </c>
      <c r="B46" s="113" t="s">
        <v>239</v>
      </c>
      <c r="C46" s="104">
        <v>611</v>
      </c>
      <c r="D46" s="105">
        <v>1</v>
      </c>
      <c r="E46" s="105">
        <v>13</v>
      </c>
      <c r="F46" s="106" t="s">
        <v>12</v>
      </c>
      <c r="G46" s="106" t="s">
        <v>141</v>
      </c>
      <c r="H46" s="106" t="s">
        <v>47</v>
      </c>
      <c r="I46" s="106" t="s">
        <v>141</v>
      </c>
      <c r="J46" s="106" t="s">
        <v>32</v>
      </c>
      <c r="K46" s="106" t="s">
        <v>141</v>
      </c>
      <c r="L46" s="104"/>
      <c r="M46" s="94">
        <f>M47+M66</f>
        <v>4071409.5599999996</v>
      </c>
      <c r="N46" s="95">
        <f>N47+N66</f>
        <v>741784.46</v>
      </c>
      <c r="O46" s="460">
        <f t="shared" ref="O46:T46" si="18">O47+O66+O58</f>
        <v>4375600</v>
      </c>
      <c r="P46" s="460">
        <f t="shared" si="18"/>
        <v>741784.46</v>
      </c>
      <c r="Q46" s="460">
        <f t="shared" si="18"/>
        <v>3825600</v>
      </c>
      <c r="R46" s="460">
        <f t="shared" si="18"/>
        <v>741784.46</v>
      </c>
      <c r="S46" s="460">
        <f t="shared" si="18"/>
        <v>3825600</v>
      </c>
      <c r="T46" s="460">
        <f t="shared" si="18"/>
        <v>741784.46</v>
      </c>
      <c r="U46" s="481">
        <f t="shared" si="2"/>
        <v>12026800</v>
      </c>
      <c r="V46" s="187"/>
      <c r="W46" s="187"/>
    </row>
    <row r="47" spans="1:23" s="59" customFormat="1" ht="111" x14ac:dyDescent="0.25">
      <c r="A47" s="56">
        <v>32</v>
      </c>
      <c r="B47" s="113" t="s">
        <v>241</v>
      </c>
      <c r="C47" s="104">
        <v>611</v>
      </c>
      <c r="D47" s="105">
        <v>1</v>
      </c>
      <c r="E47" s="105">
        <v>13</v>
      </c>
      <c r="F47" s="106" t="s">
        <v>12</v>
      </c>
      <c r="G47" s="106" t="s">
        <v>156</v>
      </c>
      <c r="H47" s="106" t="s">
        <v>47</v>
      </c>
      <c r="I47" s="106" t="s">
        <v>141</v>
      </c>
      <c r="J47" s="106" t="s">
        <v>32</v>
      </c>
      <c r="K47" s="106" t="s">
        <v>141</v>
      </c>
      <c r="L47" s="104"/>
      <c r="M47" s="94">
        <f t="shared" ref="M47:T47" si="19">M49</f>
        <v>10000</v>
      </c>
      <c r="N47" s="95">
        <f t="shared" si="19"/>
        <v>0</v>
      </c>
      <c r="O47" s="460">
        <f>O48</f>
        <v>100000</v>
      </c>
      <c r="P47" s="462">
        <f t="shared" si="19"/>
        <v>0</v>
      </c>
      <c r="Q47" s="460">
        <f t="shared" si="19"/>
        <v>200000</v>
      </c>
      <c r="R47" s="462">
        <f t="shared" si="19"/>
        <v>0</v>
      </c>
      <c r="S47" s="460">
        <f t="shared" si="19"/>
        <v>200000</v>
      </c>
      <c r="T47" s="462">
        <f t="shared" si="19"/>
        <v>0</v>
      </c>
      <c r="U47" s="481">
        <f t="shared" si="2"/>
        <v>500000</v>
      </c>
      <c r="V47" s="187"/>
      <c r="W47" s="187"/>
    </row>
    <row r="48" spans="1:23" s="59" customFormat="1" ht="55.5" x14ac:dyDescent="0.25">
      <c r="A48" s="56">
        <v>33</v>
      </c>
      <c r="B48" s="113" t="s">
        <v>157</v>
      </c>
      <c r="C48" s="104">
        <v>611</v>
      </c>
      <c r="D48" s="105">
        <v>1</v>
      </c>
      <c r="E48" s="105">
        <v>13</v>
      </c>
      <c r="F48" s="106" t="s">
        <v>12</v>
      </c>
      <c r="G48" s="106" t="s">
        <v>156</v>
      </c>
      <c r="H48" s="106" t="s">
        <v>9</v>
      </c>
      <c r="I48" s="106" t="s">
        <v>141</v>
      </c>
      <c r="J48" s="106" t="s">
        <v>32</v>
      </c>
      <c r="K48" s="106" t="s">
        <v>141</v>
      </c>
      <c r="L48" s="104"/>
      <c r="M48" s="94">
        <f t="shared" ref="M48:T48" si="20">M49</f>
        <v>10000</v>
      </c>
      <c r="N48" s="95">
        <f t="shared" si="20"/>
        <v>0</v>
      </c>
      <c r="O48" s="460">
        <f>O49+O55+O52</f>
        <v>100000</v>
      </c>
      <c r="P48" s="462">
        <f t="shared" si="20"/>
        <v>0</v>
      </c>
      <c r="Q48" s="460">
        <f t="shared" si="20"/>
        <v>200000</v>
      </c>
      <c r="R48" s="462">
        <f t="shared" si="20"/>
        <v>0</v>
      </c>
      <c r="S48" s="460">
        <f t="shared" si="20"/>
        <v>200000</v>
      </c>
      <c r="T48" s="462">
        <f t="shared" si="20"/>
        <v>0</v>
      </c>
      <c r="U48" s="481">
        <f t="shared" si="2"/>
        <v>500000</v>
      </c>
      <c r="V48" s="187"/>
      <c r="W48" s="187"/>
    </row>
    <row r="49" spans="1:23" s="59" customFormat="1" ht="83.25" x14ac:dyDescent="0.25">
      <c r="A49" s="56">
        <v>34</v>
      </c>
      <c r="B49" s="113" t="s">
        <v>158</v>
      </c>
      <c r="C49" s="104">
        <v>611</v>
      </c>
      <c r="D49" s="105">
        <v>1</v>
      </c>
      <c r="E49" s="105">
        <v>13</v>
      </c>
      <c r="F49" s="106" t="s">
        <v>12</v>
      </c>
      <c r="G49" s="106" t="s">
        <v>156</v>
      </c>
      <c r="H49" s="106" t="s">
        <v>9</v>
      </c>
      <c r="I49" s="106" t="s">
        <v>26</v>
      </c>
      <c r="J49" s="106" t="s">
        <v>27</v>
      </c>
      <c r="K49" s="106" t="s">
        <v>141</v>
      </c>
      <c r="L49" s="104"/>
      <c r="M49" s="94">
        <f t="shared" ref="M49:T49" si="21">M51</f>
        <v>10000</v>
      </c>
      <c r="N49" s="95">
        <f t="shared" si="21"/>
        <v>0</v>
      </c>
      <c r="O49" s="460">
        <f t="shared" si="21"/>
        <v>100000</v>
      </c>
      <c r="P49" s="462">
        <f t="shared" si="21"/>
        <v>0</v>
      </c>
      <c r="Q49" s="460">
        <f t="shared" si="21"/>
        <v>200000</v>
      </c>
      <c r="R49" s="462">
        <f t="shared" si="21"/>
        <v>0</v>
      </c>
      <c r="S49" s="460">
        <f t="shared" si="21"/>
        <v>200000</v>
      </c>
      <c r="T49" s="462">
        <f t="shared" si="21"/>
        <v>0</v>
      </c>
      <c r="U49" s="481">
        <f t="shared" si="2"/>
        <v>500000</v>
      </c>
      <c r="V49" s="187"/>
      <c r="W49" s="187"/>
    </row>
    <row r="50" spans="1:23" s="59" customFormat="1" ht="55.5" x14ac:dyDescent="0.25">
      <c r="A50" s="56">
        <v>35</v>
      </c>
      <c r="B50" s="113" t="s">
        <v>149</v>
      </c>
      <c r="C50" s="104">
        <v>611</v>
      </c>
      <c r="D50" s="105">
        <v>1</v>
      </c>
      <c r="E50" s="105">
        <v>13</v>
      </c>
      <c r="F50" s="106" t="s">
        <v>12</v>
      </c>
      <c r="G50" s="106" t="s">
        <v>156</v>
      </c>
      <c r="H50" s="106" t="s">
        <v>9</v>
      </c>
      <c r="I50" s="106" t="s">
        <v>26</v>
      </c>
      <c r="J50" s="106" t="s">
        <v>27</v>
      </c>
      <c r="K50" s="106" t="s">
        <v>141</v>
      </c>
      <c r="L50" s="104">
        <v>200</v>
      </c>
      <c r="M50" s="94">
        <f t="shared" ref="M50:T50" si="22">M51</f>
        <v>10000</v>
      </c>
      <c r="N50" s="95">
        <f t="shared" si="22"/>
        <v>0</v>
      </c>
      <c r="O50" s="460">
        <f t="shared" si="22"/>
        <v>100000</v>
      </c>
      <c r="P50" s="462">
        <f t="shared" si="22"/>
        <v>0</v>
      </c>
      <c r="Q50" s="460">
        <f t="shared" si="22"/>
        <v>200000</v>
      </c>
      <c r="R50" s="462">
        <f t="shared" si="22"/>
        <v>0</v>
      </c>
      <c r="S50" s="460">
        <f t="shared" si="22"/>
        <v>200000</v>
      </c>
      <c r="T50" s="462">
        <f t="shared" si="22"/>
        <v>0</v>
      </c>
      <c r="U50" s="481">
        <f t="shared" si="2"/>
        <v>500000</v>
      </c>
      <c r="V50" s="187"/>
      <c r="W50" s="187"/>
    </row>
    <row r="51" spans="1:23" s="59" customFormat="1" ht="83.25" x14ac:dyDescent="0.25">
      <c r="A51" s="56">
        <v>36</v>
      </c>
      <c r="B51" s="113" t="s">
        <v>150</v>
      </c>
      <c r="C51" s="104">
        <v>611</v>
      </c>
      <c r="D51" s="105">
        <v>1</v>
      </c>
      <c r="E51" s="105">
        <v>13</v>
      </c>
      <c r="F51" s="106" t="s">
        <v>12</v>
      </c>
      <c r="G51" s="106" t="s">
        <v>156</v>
      </c>
      <c r="H51" s="106" t="s">
        <v>9</v>
      </c>
      <c r="I51" s="106" t="s">
        <v>26</v>
      </c>
      <c r="J51" s="106" t="s">
        <v>27</v>
      </c>
      <c r="K51" s="106" t="s">
        <v>141</v>
      </c>
      <c r="L51" s="104">
        <v>240</v>
      </c>
      <c r="M51" s="94">
        <v>10000</v>
      </c>
      <c r="N51" s="95">
        <v>0</v>
      </c>
      <c r="O51" s="460">
        <v>100000</v>
      </c>
      <c r="P51" s="462">
        <v>0</v>
      </c>
      <c r="Q51" s="460">
        <v>200000</v>
      </c>
      <c r="R51" s="462">
        <v>0</v>
      </c>
      <c r="S51" s="460">
        <v>200000</v>
      </c>
      <c r="T51" s="462">
        <v>0</v>
      </c>
      <c r="U51" s="481">
        <f t="shared" si="2"/>
        <v>500000</v>
      </c>
      <c r="V51" s="187"/>
      <c r="W51" s="187"/>
    </row>
    <row r="52" spans="1:23" s="57" customFormat="1" ht="53.25" hidden="1" customHeight="1" x14ac:dyDescent="0.25">
      <c r="A52" s="56">
        <v>37</v>
      </c>
      <c r="B52" s="113" t="s">
        <v>370</v>
      </c>
      <c r="C52" s="104">
        <v>611</v>
      </c>
      <c r="D52" s="105">
        <v>1</v>
      </c>
      <c r="E52" s="105">
        <v>13</v>
      </c>
      <c r="F52" s="106" t="s">
        <v>12</v>
      </c>
      <c r="G52" s="106" t="s">
        <v>156</v>
      </c>
      <c r="H52" s="106" t="s">
        <v>9</v>
      </c>
      <c r="I52" s="106" t="s">
        <v>26</v>
      </c>
      <c r="J52" s="106" t="s">
        <v>99</v>
      </c>
      <c r="K52" s="106" t="s">
        <v>141</v>
      </c>
      <c r="L52" s="104"/>
      <c r="M52" s="94"/>
      <c r="N52" s="95"/>
      <c r="O52" s="96">
        <f t="shared" ref="O52:T52" si="23">O54</f>
        <v>0</v>
      </c>
      <c r="P52" s="97">
        <f t="shared" si="23"/>
        <v>0</v>
      </c>
      <c r="Q52" s="94">
        <f t="shared" si="23"/>
        <v>0</v>
      </c>
      <c r="R52" s="95">
        <f t="shared" si="23"/>
        <v>0</v>
      </c>
      <c r="S52" s="94">
        <f t="shared" si="23"/>
        <v>0</v>
      </c>
      <c r="T52" s="95">
        <f t="shared" si="23"/>
        <v>0</v>
      </c>
      <c r="U52" s="461">
        <f t="shared" si="2"/>
        <v>0</v>
      </c>
      <c r="V52" s="185"/>
      <c r="W52" s="185"/>
    </row>
    <row r="53" spans="1:23" s="57" customFormat="1" ht="55.5" hidden="1" x14ac:dyDescent="0.25">
      <c r="A53" s="56">
        <v>38</v>
      </c>
      <c r="B53" s="113" t="s">
        <v>362</v>
      </c>
      <c r="C53" s="104">
        <v>611</v>
      </c>
      <c r="D53" s="105">
        <v>1</v>
      </c>
      <c r="E53" s="105">
        <v>13</v>
      </c>
      <c r="F53" s="106" t="s">
        <v>12</v>
      </c>
      <c r="G53" s="106" t="s">
        <v>156</v>
      </c>
      <c r="H53" s="106" t="s">
        <v>9</v>
      </c>
      <c r="I53" s="106" t="s">
        <v>26</v>
      </c>
      <c r="J53" s="106" t="s">
        <v>99</v>
      </c>
      <c r="K53" s="106" t="s">
        <v>141</v>
      </c>
      <c r="L53" s="104">
        <v>400</v>
      </c>
      <c r="M53" s="94"/>
      <c r="N53" s="95"/>
      <c r="O53" s="96">
        <f t="shared" ref="O53" si="24">O54</f>
        <v>0</v>
      </c>
      <c r="P53" s="97">
        <f t="shared" ref="P53" si="25">P54</f>
        <v>0</v>
      </c>
      <c r="Q53" s="94">
        <f t="shared" ref="Q53" si="26">Q54</f>
        <v>0</v>
      </c>
      <c r="R53" s="95">
        <f t="shared" ref="R53" si="27">R54</f>
        <v>0</v>
      </c>
      <c r="S53" s="94">
        <f t="shared" ref="S53" si="28">S54</f>
        <v>0</v>
      </c>
      <c r="T53" s="95">
        <f t="shared" ref="T53" si="29">T54</f>
        <v>0</v>
      </c>
      <c r="U53" s="461">
        <f t="shared" si="2"/>
        <v>0</v>
      </c>
      <c r="V53" s="185"/>
      <c r="W53" s="185"/>
    </row>
    <row r="54" spans="1:23" s="57" customFormat="1" hidden="1" x14ac:dyDescent="0.25">
      <c r="A54" s="56">
        <v>39</v>
      </c>
      <c r="B54" s="113" t="s">
        <v>363</v>
      </c>
      <c r="C54" s="104">
        <v>611</v>
      </c>
      <c r="D54" s="105">
        <v>1</v>
      </c>
      <c r="E54" s="105">
        <v>13</v>
      </c>
      <c r="F54" s="106" t="s">
        <v>12</v>
      </c>
      <c r="G54" s="106" t="s">
        <v>156</v>
      </c>
      <c r="H54" s="106" t="s">
        <v>9</v>
      </c>
      <c r="I54" s="106" t="s">
        <v>26</v>
      </c>
      <c r="J54" s="106" t="s">
        <v>99</v>
      </c>
      <c r="K54" s="106" t="s">
        <v>141</v>
      </c>
      <c r="L54" s="104">
        <v>410</v>
      </c>
      <c r="M54" s="94"/>
      <c r="N54" s="95"/>
      <c r="O54" s="96">
        <v>0</v>
      </c>
      <c r="P54" s="97">
        <v>0</v>
      </c>
      <c r="Q54" s="94">
        <v>0</v>
      </c>
      <c r="R54" s="95">
        <v>0</v>
      </c>
      <c r="S54" s="94">
        <v>0</v>
      </c>
      <c r="T54" s="95">
        <v>0</v>
      </c>
      <c r="U54" s="461">
        <f t="shared" si="2"/>
        <v>0</v>
      </c>
      <c r="V54" s="185"/>
      <c r="W54" s="185"/>
    </row>
    <row r="55" spans="1:23" s="57" customFormat="1" ht="55.5" hidden="1" x14ac:dyDescent="0.25">
      <c r="A55" s="56">
        <v>40</v>
      </c>
      <c r="B55" s="113" t="s">
        <v>371</v>
      </c>
      <c r="C55" s="104">
        <v>611</v>
      </c>
      <c r="D55" s="105">
        <v>1</v>
      </c>
      <c r="E55" s="105">
        <v>13</v>
      </c>
      <c r="F55" s="106" t="s">
        <v>12</v>
      </c>
      <c r="G55" s="106" t="s">
        <v>156</v>
      </c>
      <c r="H55" s="106" t="s">
        <v>9</v>
      </c>
      <c r="I55" s="106" t="s">
        <v>26</v>
      </c>
      <c r="J55" s="106" t="s">
        <v>369</v>
      </c>
      <c r="K55" s="106" t="s">
        <v>141</v>
      </c>
      <c r="L55" s="104"/>
      <c r="M55" s="94"/>
      <c r="N55" s="95"/>
      <c r="O55" s="96">
        <f t="shared" ref="O55:T55" si="30">O57</f>
        <v>0</v>
      </c>
      <c r="P55" s="97">
        <f t="shared" si="30"/>
        <v>0</v>
      </c>
      <c r="Q55" s="94">
        <f t="shared" si="30"/>
        <v>0</v>
      </c>
      <c r="R55" s="95">
        <f t="shared" si="30"/>
        <v>0</v>
      </c>
      <c r="S55" s="94">
        <f t="shared" si="30"/>
        <v>0</v>
      </c>
      <c r="T55" s="95">
        <f t="shared" si="30"/>
        <v>0</v>
      </c>
      <c r="U55" s="461">
        <f t="shared" si="2"/>
        <v>0</v>
      </c>
      <c r="V55" s="185"/>
      <c r="W55" s="185"/>
    </row>
    <row r="56" spans="1:23" s="57" customFormat="1" ht="55.5" hidden="1" x14ac:dyDescent="0.25">
      <c r="A56" s="56">
        <v>41</v>
      </c>
      <c r="B56" s="113" t="s">
        <v>362</v>
      </c>
      <c r="C56" s="104">
        <v>611</v>
      </c>
      <c r="D56" s="105">
        <v>1</v>
      </c>
      <c r="E56" s="105">
        <v>13</v>
      </c>
      <c r="F56" s="106" t="s">
        <v>12</v>
      </c>
      <c r="G56" s="106" t="s">
        <v>156</v>
      </c>
      <c r="H56" s="106" t="s">
        <v>9</v>
      </c>
      <c r="I56" s="106" t="s">
        <v>26</v>
      </c>
      <c r="J56" s="106" t="s">
        <v>369</v>
      </c>
      <c r="K56" s="106" t="s">
        <v>141</v>
      </c>
      <c r="L56" s="104">
        <v>400</v>
      </c>
      <c r="M56" s="94"/>
      <c r="N56" s="95"/>
      <c r="O56" s="96">
        <f t="shared" ref="O56:T56" si="31">O57</f>
        <v>0</v>
      </c>
      <c r="P56" s="97">
        <f t="shared" si="31"/>
        <v>0</v>
      </c>
      <c r="Q56" s="94">
        <f t="shared" si="31"/>
        <v>0</v>
      </c>
      <c r="R56" s="95">
        <f t="shared" si="31"/>
        <v>0</v>
      </c>
      <c r="S56" s="94">
        <f t="shared" si="31"/>
        <v>0</v>
      </c>
      <c r="T56" s="95">
        <f t="shared" si="31"/>
        <v>0</v>
      </c>
      <c r="U56" s="461">
        <f t="shared" si="2"/>
        <v>0</v>
      </c>
      <c r="V56" s="185"/>
      <c r="W56" s="185"/>
    </row>
    <row r="57" spans="1:23" s="57" customFormat="1" hidden="1" x14ac:dyDescent="0.25">
      <c r="A57" s="56">
        <v>42</v>
      </c>
      <c r="B57" s="113" t="s">
        <v>363</v>
      </c>
      <c r="C57" s="104">
        <v>611</v>
      </c>
      <c r="D57" s="105">
        <v>1</v>
      </c>
      <c r="E57" s="105">
        <v>13</v>
      </c>
      <c r="F57" s="106" t="s">
        <v>12</v>
      </c>
      <c r="G57" s="106" t="s">
        <v>156</v>
      </c>
      <c r="H57" s="106" t="s">
        <v>9</v>
      </c>
      <c r="I57" s="106" t="s">
        <v>26</v>
      </c>
      <c r="J57" s="106" t="s">
        <v>369</v>
      </c>
      <c r="K57" s="106" t="s">
        <v>141</v>
      </c>
      <c r="L57" s="104">
        <v>410</v>
      </c>
      <c r="M57" s="94"/>
      <c r="N57" s="95"/>
      <c r="O57" s="96">
        <v>0</v>
      </c>
      <c r="P57" s="97">
        <v>0</v>
      </c>
      <c r="Q57" s="94">
        <v>0</v>
      </c>
      <c r="R57" s="95">
        <v>0</v>
      </c>
      <c r="S57" s="94">
        <v>0</v>
      </c>
      <c r="T57" s="95">
        <v>0</v>
      </c>
      <c r="U57" s="461">
        <f t="shared" si="2"/>
        <v>0</v>
      </c>
      <c r="V57" s="185"/>
      <c r="W57" s="185"/>
    </row>
    <row r="58" spans="1:23" s="57" customFormat="1" ht="90" hidden="1" customHeight="1" x14ac:dyDescent="0.25">
      <c r="A58" s="56">
        <v>43</v>
      </c>
      <c r="B58" s="113" t="s">
        <v>358</v>
      </c>
      <c r="C58" s="104">
        <v>611</v>
      </c>
      <c r="D58" s="105">
        <v>1</v>
      </c>
      <c r="E58" s="105">
        <v>13</v>
      </c>
      <c r="F58" s="106" t="s">
        <v>12</v>
      </c>
      <c r="G58" s="106" t="s">
        <v>357</v>
      </c>
      <c r="H58" s="106" t="s">
        <v>47</v>
      </c>
      <c r="I58" s="106" t="s">
        <v>141</v>
      </c>
      <c r="J58" s="106" t="s">
        <v>32</v>
      </c>
      <c r="K58" s="106" t="s">
        <v>141</v>
      </c>
      <c r="L58" s="104"/>
      <c r="M58" s="94"/>
      <c r="N58" s="95"/>
      <c r="O58" s="96">
        <f>O59</f>
        <v>0</v>
      </c>
      <c r="P58" s="97">
        <f t="shared" ref="P58:T64" si="32">P59</f>
        <v>0</v>
      </c>
      <c r="Q58" s="94">
        <f>Q59</f>
        <v>0</v>
      </c>
      <c r="R58" s="95">
        <f t="shared" si="32"/>
        <v>0</v>
      </c>
      <c r="S58" s="94">
        <f>S59</f>
        <v>0</v>
      </c>
      <c r="T58" s="95">
        <f t="shared" si="32"/>
        <v>0</v>
      </c>
      <c r="U58" s="461">
        <f t="shared" si="2"/>
        <v>0</v>
      </c>
      <c r="V58" s="185"/>
      <c r="W58" s="185"/>
    </row>
    <row r="59" spans="1:23" s="57" customFormat="1" ht="138.75" hidden="1" x14ac:dyDescent="0.25">
      <c r="A59" s="56">
        <v>44</v>
      </c>
      <c r="B59" s="113" t="s">
        <v>367</v>
      </c>
      <c r="C59" s="104">
        <v>611</v>
      </c>
      <c r="D59" s="105">
        <v>1</v>
      </c>
      <c r="E59" s="105">
        <v>13</v>
      </c>
      <c r="F59" s="106" t="s">
        <v>12</v>
      </c>
      <c r="G59" s="106" t="s">
        <v>357</v>
      </c>
      <c r="H59" s="106" t="s">
        <v>9</v>
      </c>
      <c r="I59" s="106" t="s">
        <v>141</v>
      </c>
      <c r="J59" s="106" t="s">
        <v>32</v>
      </c>
      <c r="K59" s="106" t="s">
        <v>141</v>
      </c>
      <c r="L59" s="104"/>
      <c r="M59" s="94"/>
      <c r="N59" s="95"/>
      <c r="O59" s="96">
        <f>O60+O63</f>
        <v>0</v>
      </c>
      <c r="P59" s="97">
        <f t="shared" ref="P59:T59" si="33">P60+P63</f>
        <v>0</v>
      </c>
      <c r="Q59" s="94">
        <f t="shared" si="33"/>
        <v>0</v>
      </c>
      <c r="R59" s="95">
        <f t="shared" si="33"/>
        <v>0</v>
      </c>
      <c r="S59" s="94">
        <f t="shared" si="33"/>
        <v>0</v>
      </c>
      <c r="T59" s="95">
        <f t="shared" si="33"/>
        <v>0</v>
      </c>
      <c r="U59" s="461">
        <f t="shared" si="2"/>
        <v>0</v>
      </c>
      <c r="V59" s="185"/>
      <c r="W59" s="185"/>
    </row>
    <row r="60" spans="1:23" s="57" customFormat="1" ht="138.75" hidden="1" x14ac:dyDescent="0.25">
      <c r="A60" s="56">
        <v>45</v>
      </c>
      <c r="B60" s="113" t="s">
        <v>368</v>
      </c>
      <c r="C60" s="104">
        <v>611</v>
      </c>
      <c r="D60" s="105">
        <v>1</v>
      </c>
      <c r="E60" s="105">
        <v>13</v>
      </c>
      <c r="F60" s="106" t="s">
        <v>12</v>
      </c>
      <c r="G60" s="106" t="s">
        <v>357</v>
      </c>
      <c r="H60" s="106" t="s">
        <v>9</v>
      </c>
      <c r="I60" s="106" t="s">
        <v>26</v>
      </c>
      <c r="J60" s="106" t="s">
        <v>162</v>
      </c>
      <c r="K60" s="106" t="s">
        <v>141</v>
      </c>
      <c r="L60" s="104"/>
      <c r="M60" s="94"/>
      <c r="N60" s="95"/>
      <c r="O60" s="96">
        <f>O61</f>
        <v>0</v>
      </c>
      <c r="P60" s="97">
        <f t="shared" si="32"/>
        <v>0</v>
      </c>
      <c r="Q60" s="94">
        <f>Q61</f>
        <v>0</v>
      </c>
      <c r="R60" s="95">
        <f t="shared" si="32"/>
        <v>0</v>
      </c>
      <c r="S60" s="94">
        <f>S61</f>
        <v>0</v>
      </c>
      <c r="T60" s="95">
        <f t="shared" si="32"/>
        <v>0</v>
      </c>
      <c r="U60" s="461">
        <f t="shared" si="2"/>
        <v>0</v>
      </c>
      <c r="V60" s="185"/>
      <c r="W60" s="185"/>
    </row>
    <row r="61" spans="1:23" s="57" customFormat="1" ht="55.5" hidden="1" x14ac:dyDescent="0.25">
      <c r="A61" s="56">
        <v>46</v>
      </c>
      <c r="B61" s="113" t="s">
        <v>149</v>
      </c>
      <c r="C61" s="104">
        <v>611</v>
      </c>
      <c r="D61" s="105">
        <v>1</v>
      </c>
      <c r="E61" s="105">
        <v>13</v>
      </c>
      <c r="F61" s="106" t="s">
        <v>12</v>
      </c>
      <c r="G61" s="106" t="s">
        <v>357</v>
      </c>
      <c r="H61" s="106" t="s">
        <v>9</v>
      </c>
      <c r="I61" s="106" t="s">
        <v>26</v>
      </c>
      <c r="J61" s="106" t="s">
        <v>162</v>
      </c>
      <c r="K61" s="106" t="s">
        <v>141</v>
      </c>
      <c r="L61" s="104">
        <v>200</v>
      </c>
      <c r="M61" s="94"/>
      <c r="N61" s="95"/>
      <c r="O61" s="96">
        <f>O62</f>
        <v>0</v>
      </c>
      <c r="P61" s="97">
        <f t="shared" si="32"/>
        <v>0</v>
      </c>
      <c r="Q61" s="94">
        <f>Q62</f>
        <v>0</v>
      </c>
      <c r="R61" s="95">
        <f t="shared" si="32"/>
        <v>0</v>
      </c>
      <c r="S61" s="94">
        <f>S62</f>
        <v>0</v>
      </c>
      <c r="T61" s="95">
        <f t="shared" si="32"/>
        <v>0</v>
      </c>
      <c r="U61" s="461">
        <f t="shared" si="2"/>
        <v>0</v>
      </c>
      <c r="V61" s="185"/>
      <c r="W61" s="185"/>
    </row>
    <row r="62" spans="1:23" s="57" customFormat="1" ht="83.25" hidden="1" x14ac:dyDescent="0.25">
      <c r="A62" s="56">
        <v>47</v>
      </c>
      <c r="B62" s="113" t="s">
        <v>150</v>
      </c>
      <c r="C62" s="104">
        <v>611</v>
      </c>
      <c r="D62" s="105">
        <v>1</v>
      </c>
      <c r="E62" s="105">
        <v>13</v>
      </c>
      <c r="F62" s="106" t="s">
        <v>12</v>
      </c>
      <c r="G62" s="106" t="s">
        <v>357</v>
      </c>
      <c r="H62" s="106" t="s">
        <v>9</v>
      </c>
      <c r="I62" s="106" t="s">
        <v>26</v>
      </c>
      <c r="J62" s="106" t="s">
        <v>162</v>
      </c>
      <c r="K62" s="106" t="s">
        <v>141</v>
      </c>
      <c r="L62" s="104">
        <v>240</v>
      </c>
      <c r="M62" s="94"/>
      <c r="N62" s="95"/>
      <c r="O62" s="96">
        <v>0</v>
      </c>
      <c r="P62" s="97">
        <v>0</v>
      </c>
      <c r="Q62" s="94">
        <v>0</v>
      </c>
      <c r="R62" s="95">
        <v>0</v>
      </c>
      <c r="S62" s="94">
        <v>0</v>
      </c>
      <c r="T62" s="95">
        <v>0</v>
      </c>
      <c r="U62" s="461">
        <f t="shared" si="2"/>
        <v>0</v>
      </c>
      <c r="V62" s="185"/>
      <c r="W62" s="185"/>
    </row>
    <row r="63" spans="1:23" s="57" customFormat="1" ht="111" hidden="1" x14ac:dyDescent="0.25">
      <c r="A63" s="56">
        <v>48</v>
      </c>
      <c r="B63" s="113" t="s">
        <v>390</v>
      </c>
      <c r="C63" s="104">
        <v>611</v>
      </c>
      <c r="D63" s="105">
        <v>1</v>
      </c>
      <c r="E63" s="105">
        <v>13</v>
      </c>
      <c r="F63" s="106" t="s">
        <v>12</v>
      </c>
      <c r="G63" s="106" t="s">
        <v>357</v>
      </c>
      <c r="H63" s="106" t="s">
        <v>9</v>
      </c>
      <c r="I63" s="106" t="s">
        <v>26</v>
      </c>
      <c r="J63" s="106" t="s">
        <v>369</v>
      </c>
      <c r="K63" s="106" t="s">
        <v>141</v>
      </c>
      <c r="L63" s="104"/>
      <c r="M63" s="94"/>
      <c r="N63" s="95"/>
      <c r="O63" s="96">
        <f>O64</f>
        <v>0</v>
      </c>
      <c r="P63" s="97">
        <f t="shared" si="32"/>
        <v>0</v>
      </c>
      <c r="Q63" s="94">
        <f>Q64</f>
        <v>0</v>
      </c>
      <c r="R63" s="95">
        <f t="shared" si="32"/>
        <v>0</v>
      </c>
      <c r="S63" s="94">
        <f>S64</f>
        <v>0</v>
      </c>
      <c r="T63" s="95">
        <f t="shared" si="32"/>
        <v>0</v>
      </c>
      <c r="U63" s="461">
        <f t="shared" si="2"/>
        <v>0</v>
      </c>
      <c r="V63" s="185"/>
      <c r="W63" s="185"/>
    </row>
    <row r="64" spans="1:23" s="57" customFormat="1" ht="55.5" hidden="1" x14ac:dyDescent="0.25">
      <c r="A64" s="56">
        <v>49</v>
      </c>
      <c r="B64" s="113" t="s">
        <v>149</v>
      </c>
      <c r="C64" s="104">
        <v>611</v>
      </c>
      <c r="D64" s="105">
        <v>1</v>
      </c>
      <c r="E64" s="105">
        <v>13</v>
      </c>
      <c r="F64" s="106" t="s">
        <v>12</v>
      </c>
      <c r="G64" s="106" t="s">
        <v>357</v>
      </c>
      <c r="H64" s="106" t="s">
        <v>9</v>
      </c>
      <c r="I64" s="106" t="s">
        <v>26</v>
      </c>
      <c r="J64" s="106" t="s">
        <v>369</v>
      </c>
      <c r="K64" s="106" t="s">
        <v>141</v>
      </c>
      <c r="L64" s="104">
        <v>200</v>
      </c>
      <c r="M64" s="94"/>
      <c r="N64" s="95"/>
      <c r="O64" s="96">
        <f>O65</f>
        <v>0</v>
      </c>
      <c r="P64" s="97">
        <f t="shared" si="32"/>
        <v>0</v>
      </c>
      <c r="Q64" s="94">
        <f>Q65</f>
        <v>0</v>
      </c>
      <c r="R64" s="95">
        <f t="shared" si="32"/>
        <v>0</v>
      </c>
      <c r="S64" s="94">
        <f>S65</f>
        <v>0</v>
      </c>
      <c r="T64" s="95">
        <f t="shared" si="32"/>
        <v>0</v>
      </c>
      <c r="U64" s="461">
        <f t="shared" si="2"/>
        <v>0</v>
      </c>
      <c r="V64" s="185"/>
      <c r="W64" s="185"/>
    </row>
    <row r="65" spans="1:23" s="57" customFormat="1" ht="83.25" hidden="1" x14ac:dyDescent="0.25">
      <c r="A65" s="56">
        <v>50</v>
      </c>
      <c r="B65" s="113" t="s">
        <v>150</v>
      </c>
      <c r="C65" s="104">
        <v>611</v>
      </c>
      <c r="D65" s="105">
        <v>1</v>
      </c>
      <c r="E65" s="105">
        <v>13</v>
      </c>
      <c r="F65" s="106" t="s">
        <v>12</v>
      </c>
      <c r="G65" s="106" t="s">
        <v>357</v>
      </c>
      <c r="H65" s="106" t="s">
        <v>9</v>
      </c>
      <c r="I65" s="106" t="s">
        <v>26</v>
      </c>
      <c r="J65" s="106" t="s">
        <v>369</v>
      </c>
      <c r="K65" s="106" t="s">
        <v>141</v>
      </c>
      <c r="L65" s="104">
        <v>240</v>
      </c>
      <c r="M65" s="94"/>
      <c r="N65" s="95"/>
      <c r="O65" s="96">
        <v>0</v>
      </c>
      <c r="P65" s="97">
        <v>0</v>
      </c>
      <c r="Q65" s="94">
        <v>0</v>
      </c>
      <c r="R65" s="95">
        <v>0</v>
      </c>
      <c r="S65" s="94">
        <v>0</v>
      </c>
      <c r="T65" s="95">
        <v>0</v>
      </c>
      <c r="U65" s="461">
        <f t="shared" si="2"/>
        <v>0</v>
      </c>
      <c r="V65" s="185"/>
      <c r="W65" s="185"/>
    </row>
    <row r="66" spans="1:23" s="59" customFormat="1" ht="111" x14ac:dyDescent="0.25">
      <c r="A66" s="56">
        <v>51</v>
      </c>
      <c r="B66" s="113" t="s">
        <v>242</v>
      </c>
      <c r="C66" s="104">
        <v>611</v>
      </c>
      <c r="D66" s="105">
        <v>1</v>
      </c>
      <c r="E66" s="105">
        <v>13</v>
      </c>
      <c r="F66" s="106" t="s">
        <v>12</v>
      </c>
      <c r="G66" s="106" t="s">
        <v>142</v>
      </c>
      <c r="H66" s="106" t="s">
        <v>47</v>
      </c>
      <c r="I66" s="106" t="s">
        <v>141</v>
      </c>
      <c r="J66" s="106" t="s">
        <v>32</v>
      </c>
      <c r="K66" s="106" t="s">
        <v>141</v>
      </c>
      <c r="L66" s="104"/>
      <c r="M66" s="94">
        <f>M67</f>
        <v>4061409.5599999996</v>
      </c>
      <c r="N66" s="95">
        <f t="shared" ref="N66:T69" si="34">N67</f>
        <v>741784.46</v>
      </c>
      <c r="O66" s="460">
        <f>O67</f>
        <v>4275600</v>
      </c>
      <c r="P66" s="462">
        <f t="shared" si="34"/>
        <v>741784.46</v>
      </c>
      <c r="Q66" s="460">
        <f>Q67</f>
        <v>3625600</v>
      </c>
      <c r="R66" s="462">
        <f t="shared" si="34"/>
        <v>741784.46</v>
      </c>
      <c r="S66" s="460">
        <f>S67</f>
        <v>3625600</v>
      </c>
      <c r="T66" s="462">
        <f t="shared" si="34"/>
        <v>741784.46</v>
      </c>
      <c r="U66" s="481">
        <f t="shared" si="2"/>
        <v>11526800</v>
      </c>
      <c r="V66" s="187"/>
      <c r="W66" s="187"/>
    </row>
    <row r="67" spans="1:23" s="59" customFormat="1" ht="83.25" x14ac:dyDescent="0.25">
      <c r="A67" s="56">
        <v>52</v>
      </c>
      <c r="B67" s="113" t="s">
        <v>143</v>
      </c>
      <c r="C67" s="104">
        <v>611</v>
      </c>
      <c r="D67" s="105">
        <v>1</v>
      </c>
      <c r="E67" s="105">
        <v>13</v>
      </c>
      <c r="F67" s="106" t="s">
        <v>12</v>
      </c>
      <c r="G67" s="106" t="s">
        <v>142</v>
      </c>
      <c r="H67" s="106" t="s">
        <v>9</v>
      </c>
      <c r="I67" s="106" t="s">
        <v>141</v>
      </c>
      <c r="J67" s="106" t="s">
        <v>32</v>
      </c>
      <c r="K67" s="106" t="s">
        <v>141</v>
      </c>
      <c r="L67" s="104"/>
      <c r="M67" s="94">
        <f>M68+M71+M77+M84+M87</f>
        <v>4061409.5599999996</v>
      </c>
      <c r="N67" s="95">
        <f t="shared" si="34"/>
        <v>741784.46</v>
      </c>
      <c r="O67" s="460">
        <f>O68+O71+O77+O84+O88</f>
        <v>4275600</v>
      </c>
      <c r="P67" s="462">
        <f t="shared" si="34"/>
        <v>741784.46</v>
      </c>
      <c r="Q67" s="460">
        <f>Q68+Q71+Q77+Q84</f>
        <v>3625600</v>
      </c>
      <c r="R67" s="462">
        <f t="shared" si="34"/>
        <v>741784.46</v>
      </c>
      <c r="S67" s="460">
        <f>S68+S71+S77+S84</f>
        <v>3625600</v>
      </c>
      <c r="T67" s="462">
        <f t="shared" si="34"/>
        <v>741784.46</v>
      </c>
      <c r="U67" s="481">
        <f t="shared" si="2"/>
        <v>11526800</v>
      </c>
      <c r="V67" s="187"/>
      <c r="W67" s="187"/>
    </row>
    <row r="68" spans="1:23" s="59" customFormat="1" ht="83.25" x14ac:dyDescent="0.25">
      <c r="A68" s="56">
        <v>53</v>
      </c>
      <c r="B68" s="113" t="s">
        <v>159</v>
      </c>
      <c r="C68" s="104">
        <v>611</v>
      </c>
      <c r="D68" s="105">
        <v>1</v>
      </c>
      <c r="E68" s="105">
        <v>13</v>
      </c>
      <c r="F68" s="106" t="s">
        <v>12</v>
      </c>
      <c r="G68" s="106" t="s">
        <v>142</v>
      </c>
      <c r="H68" s="106" t="s">
        <v>9</v>
      </c>
      <c r="I68" s="106" t="s">
        <v>5</v>
      </c>
      <c r="J68" s="106" t="s">
        <v>99</v>
      </c>
      <c r="K68" s="106" t="s">
        <v>141</v>
      </c>
      <c r="L68" s="104"/>
      <c r="M68" s="94">
        <f>M69</f>
        <v>741784.46</v>
      </c>
      <c r="N68" s="95">
        <f t="shared" si="34"/>
        <v>741784.46</v>
      </c>
      <c r="O68" s="460">
        <f>O69</f>
        <v>741784.46</v>
      </c>
      <c r="P68" s="462">
        <f t="shared" si="34"/>
        <v>741784.46</v>
      </c>
      <c r="Q68" s="460">
        <f>Q69</f>
        <v>741784.46</v>
      </c>
      <c r="R68" s="462">
        <f t="shared" si="34"/>
        <v>741784.46</v>
      </c>
      <c r="S68" s="460">
        <f>S69</f>
        <v>741784.46</v>
      </c>
      <c r="T68" s="462">
        <f t="shared" si="34"/>
        <v>741784.46</v>
      </c>
      <c r="U68" s="481">
        <f t="shared" si="2"/>
        <v>2225353.38</v>
      </c>
      <c r="V68" s="187"/>
      <c r="W68" s="187"/>
    </row>
    <row r="69" spans="1:23" s="59" customFormat="1" ht="138.75" x14ac:dyDescent="0.25">
      <c r="A69" s="56">
        <v>54</v>
      </c>
      <c r="B69" s="113" t="s">
        <v>146</v>
      </c>
      <c r="C69" s="104">
        <v>611</v>
      </c>
      <c r="D69" s="105">
        <v>1</v>
      </c>
      <c r="E69" s="105">
        <v>13</v>
      </c>
      <c r="F69" s="106" t="s">
        <v>12</v>
      </c>
      <c r="G69" s="106" t="s">
        <v>142</v>
      </c>
      <c r="H69" s="106" t="s">
        <v>9</v>
      </c>
      <c r="I69" s="106" t="s">
        <v>5</v>
      </c>
      <c r="J69" s="106" t="s">
        <v>99</v>
      </c>
      <c r="K69" s="106" t="s">
        <v>141</v>
      </c>
      <c r="L69" s="104">
        <v>100</v>
      </c>
      <c r="M69" s="94">
        <f>M70</f>
        <v>741784.46</v>
      </c>
      <c r="N69" s="95">
        <f t="shared" si="34"/>
        <v>741784.46</v>
      </c>
      <c r="O69" s="460">
        <f>O70</f>
        <v>741784.46</v>
      </c>
      <c r="P69" s="462">
        <f t="shared" si="34"/>
        <v>741784.46</v>
      </c>
      <c r="Q69" s="460">
        <f>Q70</f>
        <v>741784.46</v>
      </c>
      <c r="R69" s="462">
        <f t="shared" si="34"/>
        <v>741784.46</v>
      </c>
      <c r="S69" s="460">
        <f>S70</f>
        <v>741784.46</v>
      </c>
      <c r="T69" s="462">
        <f t="shared" si="34"/>
        <v>741784.46</v>
      </c>
      <c r="U69" s="481">
        <f t="shared" si="2"/>
        <v>2225353.38</v>
      </c>
      <c r="V69" s="187"/>
      <c r="W69" s="187"/>
    </row>
    <row r="70" spans="1:23" s="59" customFormat="1" ht="55.5" x14ac:dyDescent="0.25">
      <c r="A70" s="56">
        <v>55</v>
      </c>
      <c r="B70" s="113" t="s">
        <v>160</v>
      </c>
      <c r="C70" s="104">
        <v>611</v>
      </c>
      <c r="D70" s="105">
        <v>1</v>
      </c>
      <c r="E70" s="105">
        <v>13</v>
      </c>
      <c r="F70" s="106" t="s">
        <v>12</v>
      </c>
      <c r="G70" s="106" t="s">
        <v>142</v>
      </c>
      <c r="H70" s="106" t="s">
        <v>9</v>
      </c>
      <c r="I70" s="106" t="s">
        <v>5</v>
      </c>
      <c r="J70" s="106" t="s">
        <v>99</v>
      </c>
      <c r="K70" s="106" t="s">
        <v>141</v>
      </c>
      <c r="L70" s="104">
        <v>110</v>
      </c>
      <c r="M70" s="94">
        <v>741784.46</v>
      </c>
      <c r="N70" s="95">
        <v>741784.46</v>
      </c>
      <c r="O70" s="460">
        <f>'2. Доходы '!L68</f>
        <v>741784.46</v>
      </c>
      <c r="P70" s="462">
        <f>O70</f>
        <v>741784.46</v>
      </c>
      <c r="Q70" s="460">
        <f>'2. Доходы '!M68</f>
        <v>741784.46</v>
      </c>
      <c r="R70" s="462">
        <f>Q70</f>
        <v>741784.46</v>
      </c>
      <c r="S70" s="460">
        <f>'2. Доходы '!N68</f>
        <v>741784.46</v>
      </c>
      <c r="T70" s="462">
        <f>S70</f>
        <v>741784.46</v>
      </c>
      <c r="U70" s="481">
        <f t="shared" si="2"/>
        <v>2225353.38</v>
      </c>
      <c r="V70" s="187"/>
      <c r="W70" s="187"/>
    </row>
    <row r="71" spans="1:23" s="59" customFormat="1" ht="83.25" x14ac:dyDescent="0.25">
      <c r="A71" s="56">
        <v>56</v>
      </c>
      <c r="B71" s="113" t="s">
        <v>161</v>
      </c>
      <c r="C71" s="104">
        <v>611</v>
      </c>
      <c r="D71" s="105">
        <v>1</v>
      </c>
      <c r="E71" s="105">
        <v>13</v>
      </c>
      <c r="F71" s="106" t="s">
        <v>12</v>
      </c>
      <c r="G71" s="106" t="s">
        <v>142</v>
      </c>
      <c r="H71" s="106" t="s">
        <v>9</v>
      </c>
      <c r="I71" s="106" t="s">
        <v>26</v>
      </c>
      <c r="J71" s="106" t="s">
        <v>162</v>
      </c>
      <c r="K71" s="106" t="s">
        <v>141</v>
      </c>
      <c r="L71" s="104"/>
      <c r="M71" s="94">
        <f>M72+M74</f>
        <v>361158.99</v>
      </c>
      <c r="N71" s="95">
        <f>N73+N75</f>
        <v>0</v>
      </c>
      <c r="O71" s="460">
        <f>O72+O74</f>
        <v>470600</v>
      </c>
      <c r="P71" s="460">
        <f t="shared" ref="P71:T71" si="35">P72+P74+P56</f>
        <v>0</v>
      </c>
      <c r="Q71" s="460">
        <f t="shared" si="35"/>
        <v>375600</v>
      </c>
      <c r="R71" s="460">
        <f t="shared" si="35"/>
        <v>0</v>
      </c>
      <c r="S71" s="460">
        <f t="shared" si="35"/>
        <v>375600</v>
      </c>
      <c r="T71" s="460">
        <f t="shared" si="35"/>
        <v>0</v>
      </c>
      <c r="U71" s="481">
        <f t="shared" si="2"/>
        <v>1221800</v>
      </c>
      <c r="V71" s="187"/>
      <c r="W71" s="187"/>
    </row>
    <row r="72" spans="1:23" s="59" customFormat="1" ht="55.5" x14ac:dyDescent="0.25">
      <c r="A72" s="56">
        <v>57</v>
      </c>
      <c r="B72" s="113" t="s">
        <v>149</v>
      </c>
      <c r="C72" s="104">
        <v>611</v>
      </c>
      <c r="D72" s="105">
        <v>1</v>
      </c>
      <c r="E72" s="105">
        <v>13</v>
      </c>
      <c r="F72" s="106" t="s">
        <v>12</v>
      </c>
      <c r="G72" s="106" t="s">
        <v>142</v>
      </c>
      <c r="H72" s="106" t="s">
        <v>9</v>
      </c>
      <c r="I72" s="106" t="s">
        <v>26</v>
      </c>
      <c r="J72" s="106" t="s">
        <v>162</v>
      </c>
      <c r="K72" s="106" t="s">
        <v>141</v>
      </c>
      <c r="L72" s="104">
        <v>200</v>
      </c>
      <c r="M72" s="94">
        <f t="shared" ref="M72:T72" si="36">M73</f>
        <v>265758.99</v>
      </c>
      <c r="N72" s="95">
        <f t="shared" si="36"/>
        <v>0</v>
      </c>
      <c r="O72" s="460">
        <f t="shared" si="36"/>
        <v>345600</v>
      </c>
      <c r="P72" s="462">
        <f t="shared" si="36"/>
        <v>0</v>
      </c>
      <c r="Q72" s="460">
        <f t="shared" si="36"/>
        <v>345600</v>
      </c>
      <c r="R72" s="462">
        <f t="shared" si="36"/>
        <v>0</v>
      </c>
      <c r="S72" s="460">
        <f t="shared" si="36"/>
        <v>345600</v>
      </c>
      <c r="T72" s="462">
        <f t="shared" si="36"/>
        <v>0</v>
      </c>
      <c r="U72" s="481">
        <f t="shared" si="2"/>
        <v>1036800</v>
      </c>
      <c r="V72" s="187"/>
      <c r="W72" s="187"/>
    </row>
    <row r="73" spans="1:23" s="59" customFormat="1" ht="83.25" x14ac:dyDescent="0.25">
      <c r="A73" s="56">
        <v>58</v>
      </c>
      <c r="B73" s="113" t="s">
        <v>150</v>
      </c>
      <c r="C73" s="104">
        <v>611</v>
      </c>
      <c r="D73" s="105">
        <v>1</v>
      </c>
      <c r="E73" s="105">
        <v>13</v>
      </c>
      <c r="F73" s="106" t="s">
        <v>12</v>
      </c>
      <c r="G73" s="106" t="s">
        <v>142</v>
      </c>
      <c r="H73" s="106" t="s">
        <v>9</v>
      </c>
      <c r="I73" s="106" t="s">
        <v>26</v>
      </c>
      <c r="J73" s="106" t="s">
        <v>162</v>
      </c>
      <c r="K73" s="106" t="s">
        <v>141</v>
      </c>
      <c r="L73" s="104">
        <v>240</v>
      </c>
      <c r="M73" s="94">
        <f>233758.99-40000+72000</f>
        <v>265758.99</v>
      </c>
      <c r="N73" s="95">
        <v>0</v>
      </c>
      <c r="O73" s="460">
        <f>525673.6-180073.6</f>
        <v>345600</v>
      </c>
      <c r="P73" s="462">
        <v>0</v>
      </c>
      <c r="Q73" s="460">
        <v>345600</v>
      </c>
      <c r="R73" s="462">
        <v>0</v>
      </c>
      <c r="S73" s="460">
        <v>345600</v>
      </c>
      <c r="T73" s="462">
        <v>0</v>
      </c>
      <c r="U73" s="481">
        <f t="shared" si="2"/>
        <v>1036800</v>
      </c>
      <c r="V73" s="187"/>
      <c r="W73" s="187"/>
    </row>
    <row r="74" spans="1:23" s="59" customFormat="1" x14ac:dyDescent="0.25">
      <c r="A74" s="56">
        <v>59</v>
      </c>
      <c r="B74" s="113" t="s">
        <v>154</v>
      </c>
      <c r="C74" s="104">
        <v>611</v>
      </c>
      <c r="D74" s="105">
        <v>1</v>
      </c>
      <c r="E74" s="105">
        <v>13</v>
      </c>
      <c r="F74" s="106" t="s">
        <v>12</v>
      </c>
      <c r="G74" s="106" t="s">
        <v>142</v>
      </c>
      <c r="H74" s="106" t="s">
        <v>9</v>
      </c>
      <c r="I74" s="106" t="s">
        <v>26</v>
      </c>
      <c r="J74" s="106" t="s">
        <v>162</v>
      </c>
      <c r="K74" s="106" t="s">
        <v>141</v>
      </c>
      <c r="L74" s="104">
        <v>800</v>
      </c>
      <c r="M74" s="94">
        <f>M75+M76</f>
        <v>95400</v>
      </c>
      <c r="N74" s="95">
        <f>N75</f>
        <v>0</v>
      </c>
      <c r="O74" s="460">
        <f t="shared" ref="O74:T74" si="37">O75+O76</f>
        <v>125000</v>
      </c>
      <c r="P74" s="462">
        <f t="shared" si="37"/>
        <v>0</v>
      </c>
      <c r="Q74" s="460">
        <f t="shared" si="37"/>
        <v>30000</v>
      </c>
      <c r="R74" s="462">
        <f t="shared" si="37"/>
        <v>0</v>
      </c>
      <c r="S74" s="460">
        <f t="shared" si="37"/>
        <v>30000</v>
      </c>
      <c r="T74" s="462">
        <f t="shared" si="37"/>
        <v>0</v>
      </c>
      <c r="U74" s="481">
        <f t="shared" si="2"/>
        <v>185000</v>
      </c>
      <c r="V74" s="187"/>
      <c r="W74" s="187"/>
    </row>
    <row r="75" spans="1:23" s="59" customFormat="1" ht="55.5" x14ac:dyDescent="0.25">
      <c r="A75" s="56">
        <v>60</v>
      </c>
      <c r="B75" s="113" t="s">
        <v>332</v>
      </c>
      <c r="C75" s="104">
        <v>611</v>
      </c>
      <c r="D75" s="105">
        <v>1</v>
      </c>
      <c r="E75" s="105">
        <v>13</v>
      </c>
      <c r="F75" s="106" t="s">
        <v>12</v>
      </c>
      <c r="G75" s="106" t="s">
        <v>142</v>
      </c>
      <c r="H75" s="106" t="s">
        <v>9</v>
      </c>
      <c r="I75" s="106" t="s">
        <v>26</v>
      </c>
      <c r="J75" s="106" t="s">
        <v>162</v>
      </c>
      <c r="K75" s="106" t="s">
        <v>141</v>
      </c>
      <c r="L75" s="104">
        <v>830</v>
      </c>
      <c r="M75" s="94">
        <v>36900</v>
      </c>
      <c r="N75" s="95">
        <v>0</v>
      </c>
      <c r="O75" s="460">
        <v>25000</v>
      </c>
      <c r="P75" s="462">
        <v>0</v>
      </c>
      <c r="Q75" s="460">
        <v>25000</v>
      </c>
      <c r="R75" s="462">
        <v>0</v>
      </c>
      <c r="S75" s="460">
        <v>25000</v>
      </c>
      <c r="T75" s="462">
        <v>0</v>
      </c>
      <c r="U75" s="481">
        <f t="shared" si="2"/>
        <v>75000</v>
      </c>
      <c r="V75" s="187"/>
      <c r="W75" s="187"/>
    </row>
    <row r="76" spans="1:23" s="59" customFormat="1" x14ac:dyDescent="0.25">
      <c r="A76" s="56">
        <v>61</v>
      </c>
      <c r="B76" s="113" t="s">
        <v>337</v>
      </c>
      <c r="C76" s="104">
        <v>611</v>
      </c>
      <c r="D76" s="105">
        <v>1</v>
      </c>
      <c r="E76" s="105">
        <v>13</v>
      </c>
      <c r="F76" s="106" t="s">
        <v>12</v>
      </c>
      <c r="G76" s="106" t="s">
        <v>142</v>
      </c>
      <c r="H76" s="106" t="s">
        <v>9</v>
      </c>
      <c r="I76" s="106" t="s">
        <v>26</v>
      </c>
      <c r="J76" s="106" t="s">
        <v>162</v>
      </c>
      <c r="K76" s="106" t="s">
        <v>141</v>
      </c>
      <c r="L76" s="104">
        <v>850</v>
      </c>
      <c r="M76" s="94">
        <v>58500</v>
      </c>
      <c r="N76" s="95">
        <v>0</v>
      </c>
      <c r="O76" s="460">
        <v>100000</v>
      </c>
      <c r="P76" s="462">
        <v>0</v>
      </c>
      <c r="Q76" s="460">
        <v>5000</v>
      </c>
      <c r="R76" s="462">
        <v>0</v>
      </c>
      <c r="S76" s="460">
        <v>5000</v>
      </c>
      <c r="T76" s="462">
        <v>0</v>
      </c>
      <c r="U76" s="481">
        <f t="shared" si="2"/>
        <v>110000</v>
      </c>
      <c r="V76" s="187"/>
      <c r="W76" s="187"/>
    </row>
    <row r="77" spans="1:23" s="59" customFormat="1" ht="83.25" x14ac:dyDescent="0.25">
      <c r="A77" s="56">
        <v>62</v>
      </c>
      <c r="B77" s="113" t="s">
        <v>159</v>
      </c>
      <c r="C77" s="104">
        <v>611</v>
      </c>
      <c r="D77" s="105">
        <v>1</v>
      </c>
      <c r="E77" s="105">
        <v>13</v>
      </c>
      <c r="F77" s="106" t="s">
        <v>12</v>
      </c>
      <c r="G77" s="106" t="s">
        <v>142</v>
      </c>
      <c r="H77" s="106" t="s">
        <v>9</v>
      </c>
      <c r="I77" s="106" t="s">
        <v>26</v>
      </c>
      <c r="J77" s="106" t="s">
        <v>99</v>
      </c>
      <c r="K77" s="106" t="s">
        <v>141</v>
      </c>
      <c r="L77" s="104"/>
      <c r="M77" s="94">
        <f>M79+M81+M83</f>
        <v>2935666.11</v>
      </c>
      <c r="N77" s="95">
        <v>0</v>
      </c>
      <c r="O77" s="460">
        <f>O79+O81+O83</f>
        <v>2813215.54</v>
      </c>
      <c r="P77" s="462">
        <v>0</v>
      </c>
      <c r="Q77" s="460">
        <f>Q79+Q81+Q83</f>
        <v>2458215.54</v>
      </c>
      <c r="R77" s="462">
        <v>0</v>
      </c>
      <c r="S77" s="460">
        <f>S79+S81+S83</f>
        <v>2458215.54</v>
      </c>
      <c r="T77" s="462">
        <v>0</v>
      </c>
      <c r="U77" s="481">
        <f t="shared" si="2"/>
        <v>7729646.6200000001</v>
      </c>
      <c r="V77" s="187"/>
      <c r="W77" s="187"/>
    </row>
    <row r="78" spans="1:23" s="59" customFormat="1" ht="138.75" x14ac:dyDescent="0.25">
      <c r="A78" s="56">
        <v>63</v>
      </c>
      <c r="B78" s="113" t="s">
        <v>146</v>
      </c>
      <c r="C78" s="104">
        <v>611</v>
      </c>
      <c r="D78" s="105">
        <v>1</v>
      </c>
      <c r="E78" s="105">
        <v>13</v>
      </c>
      <c r="F78" s="106" t="s">
        <v>12</v>
      </c>
      <c r="G78" s="106" t="s">
        <v>142</v>
      </c>
      <c r="H78" s="106" t="s">
        <v>9</v>
      </c>
      <c r="I78" s="106" t="s">
        <v>26</v>
      </c>
      <c r="J78" s="106" t="s">
        <v>99</v>
      </c>
      <c r="K78" s="106" t="s">
        <v>141</v>
      </c>
      <c r="L78" s="104">
        <v>100</v>
      </c>
      <c r="M78" s="94">
        <f>M79</f>
        <v>1431305.15</v>
      </c>
      <c r="N78" s="95">
        <v>0</v>
      </c>
      <c r="O78" s="460">
        <f>O79</f>
        <v>1717215.54</v>
      </c>
      <c r="P78" s="462">
        <v>0</v>
      </c>
      <c r="Q78" s="460">
        <f>Q79</f>
        <v>1862215.54</v>
      </c>
      <c r="R78" s="462">
        <v>0</v>
      </c>
      <c r="S78" s="460">
        <f>S79</f>
        <v>1862215.54</v>
      </c>
      <c r="T78" s="462">
        <v>0</v>
      </c>
      <c r="U78" s="481">
        <f t="shared" si="2"/>
        <v>5441646.6200000001</v>
      </c>
      <c r="V78" s="187"/>
      <c r="W78" s="187"/>
    </row>
    <row r="79" spans="1:23" s="59" customFormat="1" ht="55.5" x14ac:dyDescent="0.25">
      <c r="A79" s="56">
        <v>64</v>
      </c>
      <c r="B79" s="113" t="s">
        <v>160</v>
      </c>
      <c r="C79" s="104">
        <v>611</v>
      </c>
      <c r="D79" s="105">
        <v>1</v>
      </c>
      <c r="E79" s="105">
        <v>13</v>
      </c>
      <c r="F79" s="106" t="s">
        <v>12</v>
      </c>
      <c r="G79" s="106" t="s">
        <v>142</v>
      </c>
      <c r="H79" s="106" t="s">
        <v>9</v>
      </c>
      <c r="I79" s="106" t="s">
        <v>26</v>
      </c>
      <c r="J79" s="106" t="s">
        <v>99</v>
      </c>
      <c r="K79" s="106" t="s">
        <v>141</v>
      </c>
      <c r="L79" s="104">
        <v>110</v>
      </c>
      <c r="M79" s="94">
        <v>1431305.15</v>
      </c>
      <c r="N79" s="95">
        <v>0</v>
      </c>
      <c r="O79" s="460">
        <v>1717215.54</v>
      </c>
      <c r="P79" s="462">
        <v>0</v>
      </c>
      <c r="Q79" s="460">
        <v>1862215.54</v>
      </c>
      <c r="R79" s="462">
        <v>0</v>
      </c>
      <c r="S79" s="460">
        <v>1862215.54</v>
      </c>
      <c r="T79" s="462">
        <v>0</v>
      </c>
      <c r="U79" s="481">
        <f t="shared" si="2"/>
        <v>5441646.6200000001</v>
      </c>
      <c r="V79" s="187"/>
      <c r="W79" s="187"/>
    </row>
    <row r="80" spans="1:23" s="59" customFormat="1" ht="55.5" x14ac:dyDescent="0.25">
      <c r="A80" s="56">
        <v>65</v>
      </c>
      <c r="B80" s="113" t="s">
        <v>149</v>
      </c>
      <c r="C80" s="104">
        <v>611</v>
      </c>
      <c r="D80" s="105">
        <v>1</v>
      </c>
      <c r="E80" s="105">
        <v>13</v>
      </c>
      <c r="F80" s="106" t="s">
        <v>12</v>
      </c>
      <c r="G80" s="106" t="s">
        <v>142</v>
      </c>
      <c r="H80" s="106" t="s">
        <v>9</v>
      </c>
      <c r="I80" s="106" t="s">
        <v>26</v>
      </c>
      <c r="J80" s="106" t="s">
        <v>99</v>
      </c>
      <c r="K80" s="106" t="s">
        <v>141</v>
      </c>
      <c r="L80" s="104">
        <v>200</v>
      </c>
      <c r="M80" s="94">
        <f t="shared" ref="M80:T80" si="38">M81</f>
        <v>1467360.96</v>
      </c>
      <c r="N80" s="95">
        <f t="shared" si="38"/>
        <v>0</v>
      </c>
      <c r="O80" s="460">
        <f t="shared" si="38"/>
        <v>1046000</v>
      </c>
      <c r="P80" s="462">
        <f t="shared" si="38"/>
        <v>0</v>
      </c>
      <c r="Q80" s="460">
        <f t="shared" si="38"/>
        <v>546000</v>
      </c>
      <c r="R80" s="462">
        <f t="shared" si="38"/>
        <v>0</v>
      </c>
      <c r="S80" s="460">
        <f t="shared" si="38"/>
        <v>546000</v>
      </c>
      <c r="T80" s="462">
        <f t="shared" si="38"/>
        <v>0</v>
      </c>
      <c r="U80" s="481">
        <f t="shared" si="2"/>
        <v>2138000</v>
      </c>
      <c r="V80" s="187"/>
      <c r="W80" s="187"/>
    </row>
    <row r="81" spans="1:23" s="59" customFormat="1" ht="83.25" x14ac:dyDescent="0.25">
      <c r="A81" s="56">
        <v>66</v>
      </c>
      <c r="B81" s="113" t="s">
        <v>150</v>
      </c>
      <c r="C81" s="104">
        <v>611</v>
      </c>
      <c r="D81" s="105">
        <v>1</v>
      </c>
      <c r="E81" s="105">
        <v>13</v>
      </c>
      <c r="F81" s="106" t="s">
        <v>12</v>
      </c>
      <c r="G81" s="106" t="s">
        <v>142</v>
      </c>
      <c r="H81" s="106" t="s">
        <v>9</v>
      </c>
      <c r="I81" s="106" t="s">
        <v>26</v>
      </c>
      <c r="J81" s="106" t="s">
        <v>99</v>
      </c>
      <c r="K81" s="106" t="s">
        <v>141</v>
      </c>
      <c r="L81" s="104">
        <v>240</v>
      </c>
      <c r="M81" s="94">
        <f>1472760.96-5400</f>
        <v>1467360.96</v>
      </c>
      <c r="N81" s="95">
        <v>0</v>
      </c>
      <c r="O81" s="460">
        <v>1046000</v>
      </c>
      <c r="P81" s="462">
        <v>0</v>
      </c>
      <c r="Q81" s="460">
        <v>546000</v>
      </c>
      <c r="R81" s="462">
        <v>0</v>
      </c>
      <c r="S81" s="460">
        <v>546000</v>
      </c>
      <c r="T81" s="462">
        <v>0</v>
      </c>
      <c r="U81" s="481">
        <f t="shared" ref="U81:U144" si="39">S81+Q81+O81</f>
        <v>2138000</v>
      </c>
      <c r="V81" s="187"/>
      <c r="W81" s="187"/>
    </row>
    <row r="82" spans="1:23" s="59" customFormat="1" x14ac:dyDescent="0.25">
      <c r="A82" s="56">
        <v>67</v>
      </c>
      <c r="B82" s="113" t="s">
        <v>154</v>
      </c>
      <c r="C82" s="104">
        <v>611</v>
      </c>
      <c r="D82" s="105">
        <v>1</v>
      </c>
      <c r="E82" s="105">
        <v>13</v>
      </c>
      <c r="F82" s="106" t="s">
        <v>12</v>
      </c>
      <c r="G82" s="106" t="s">
        <v>142</v>
      </c>
      <c r="H82" s="106" t="s">
        <v>9</v>
      </c>
      <c r="I82" s="106" t="s">
        <v>26</v>
      </c>
      <c r="J82" s="106" t="s">
        <v>99</v>
      </c>
      <c r="K82" s="106" t="s">
        <v>141</v>
      </c>
      <c r="L82" s="104">
        <v>800</v>
      </c>
      <c r="M82" s="94">
        <f t="shared" ref="M82:T82" si="40">M83</f>
        <v>37000</v>
      </c>
      <c r="N82" s="95">
        <f t="shared" si="40"/>
        <v>0</v>
      </c>
      <c r="O82" s="460">
        <f t="shared" si="40"/>
        <v>50000</v>
      </c>
      <c r="P82" s="462">
        <f t="shared" si="40"/>
        <v>0</v>
      </c>
      <c r="Q82" s="460">
        <f t="shared" si="40"/>
        <v>50000</v>
      </c>
      <c r="R82" s="462">
        <f t="shared" si="40"/>
        <v>0</v>
      </c>
      <c r="S82" s="460">
        <f t="shared" si="40"/>
        <v>50000</v>
      </c>
      <c r="T82" s="462">
        <f t="shared" si="40"/>
        <v>0</v>
      </c>
      <c r="U82" s="481">
        <f t="shared" si="39"/>
        <v>150000</v>
      </c>
      <c r="V82" s="187"/>
      <c r="W82" s="187"/>
    </row>
    <row r="83" spans="1:23" s="59" customFormat="1" x14ac:dyDescent="0.25">
      <c r="A83" s="56">
        <v>68</v>
      </c>
      <c r="B83" s="113" t="s">
        <v>337</v>
      </c>
      <c r="C83" s="104">
        <v>611</v>
      </c>
      <c r="D83" s="105">
        <v>1</v>
      </c>
      <c r="E83" s="105">
        <v>13</v>
      </c>
      <c r="F83" s="106" t="s">
        <v>12</v>
      </c>
      <c r="G83" s="106" t="s">
        <v>142</v>
      </c>
      <c r="H83" s="106" t="s">
        <v>9</v>
      </c>
      <c r="I83" s="106" t="s">
        <v>26</v>
      </c>
      <c r="J83" s="106" t="s">
        <v>99</v>
      </c>
      <c r="K83" s="106" t="s">
        <v>141</v>
      </c>
      <c r="L83" s="104">
        <v>850</v>
      </c>
      <c r="M83" s="94">
        <v>37000</v>
      </c>
      <c r="N83" s="95">
        <v>0</v>
      </c>
      <c r="O83" s="460">
        <v>50000</v>
      </c>
      <c r="P83" s="462">
        <v>0</v>
      </c>
      <c r="Q83" s="460">
        <v>50000</v>
      </c>
      <c r="R83" s="462">
        <v>0</v>
      </c>
      <c r="S83" s="460">
        <v>50000</v>
      </c>
      <c r="T83" s="462">
        <v>0</v>
      </c>
      <c r="U83" s="481">
        <f t="shared" si="39"/>
        <v>150000</v>
      </c>
      <c r="V83" s="187"/>
      <c r="W83" s="187"/>
    </row>
    <row r="84" spans="1:23" s="59" customFormat="1" ht="55.5" x14ac:dyDescent="0.25">
      <c r="A84" s="56">
        <v>69</v>
      </c>
      <c r="B84" s="113" t="s">
        <v>164</v>
      </c>
      <c r="C84" s="104">
        <v>611</v>
      </c>
      <c r="D84" s="105">
        <v>1</v>
      </c>
      <c r="E84" s="105">
        <v>13</v>
      </c>
      <c r="F84" s="106" t="s">
        <v>12</v>
      </c>
      <c r="G84" s="106" t="s">
        <v>142</v>
      </c>
      <c r="H84" s="106" t="s">
        <v>9</v>
      </c>
      <c r="I84" s="106" t="s">
        <v>26</v>
      </c>
      <c r="J84" s="106" t="s">
        <v>165</v>
      </c>
      <c r="K84" s="106" t="s">
        <v>141</v>
      </c>
      <c r="L84" s="104"/>
      <c r="M84" s="94">
        <f t="shared" ref="M84:T84" si="41">M85</f>
        <v>15000</v>
      </c>
      <c r="N84" s="95">
        <f t="shared" si="41"/>
        <v>0</v>
      </c>
      <c r="O84" s="460">
        <f t="shared" si="41"/>
        <v>50000</v>
      </c>
      <c r="P84" s="462">
        <f t="shared" si="41"/>
        <v>0</v>
      </c>
      <c r="Q84" s="460">
        <f t="shared" si="41"/>
        <v>50000</v>
      </c>
      <c r="R84" s="462">
        <f t="shared" si="41"/>
        <v>0</v>
      </c>
      <c r="S84" s="460">
        <f t="shared" si="41"/>
        <v>50000</v>
      </c>
      <c r="T84" s="462">
        <f t="shared" si="41"/>
        <v>0</v>
      </c>
      <c r="U84" s="481">
        <f t="shared" si="39"/>
        <v>150000</v>
      </c>
      <c r="V84" s="187"/>
      <c r="W84" s="187"/>
    </row>
    <row r="85" spans="1:23" s="59" customFormat="1" ht="83.25" x14ac:dyDescent="0.25">
      <c r="A85" s="56">
        <v>70</v>
      </c>
      <c r="B85" s="113" t="s">
        <v>150</v>
      </c>
      <c r="C85" s="104">
        <v>611</v>
      </c>
      <c r="D85" s="105">
        <v>1</v>
      </c>
      <c r="E85" s="105">
        <v>13</v>
      </c>
      <c r="F85" s="106" t="s">
        <v>12</v>
      </c>
      <c r="G85" s="106" t="s">
        <v>142</v>
      </c>
      <c r="H85" s="106" t="s">
        <v>9</v>
      </c>
      <c r="I85" s="106" t="s">
        <v>26</v>
      </c>
      <c r="J85" s="106" t="s">
        <v>165</v>
      </c>
      <c r="K85" s="106" t="s">
        <v>141</v>
      </c>
      <c r="L85" s="104">
        <v>200</v>
      </c>
      <c r="M85" s="94">
        <f>M86</f>
        <v>15000</v>
      </c>
      <c r="N85" s="95">
        <v>0</v>
      </c>
      <c r="O85" s="460">
        <f>O86</f>
        <v>50000</v>
      </c>
      <c r="P85" s="462">
        <v>0</v>
      </c>
      <c r="Q85" s="460">
        <f>Q86</f>
        <v>50000</v>
      </c>
      <c r="R85" s="462">
        <v>0</v>
      </c>
      <c r="S85" s="460">
        <f>S86</f>
        <v>50000</v>
      </c>
      <c r="T85" s="462">
        <v>0</v>
      </c>
      <c r="U85" s="481">
        <f t="shared" si="39"/>
        <v>150000</v>
      </c>
      <c r="V85" s="187"/>
      <c r="W85" s="187"/>
    </row>
    <row r="86" spans="1:23" s="59" customFormat="1" ht="83.25" x14ac:dyDescent="0.25">
      <c r="A86" s="56">
        <v>71</v>
      </c>
      <c r="B86" s="113" t="s">
        <v>166</v>
      </c>
      <c r="C86" s="104">
        <v>611</v>
      </c>
      <c r="D86" s="105">
        <v>1</v>
      </c>
      <c r="E86" s="105">
        <v>13</v>
      </c>
      <c r="F86" s="106" t="s">
        <v>12</v>
      </c>
      <c r="G86" s="106" t="s">
        <v>142</v>
      </c>
      <c r="H86" s="106" t="s">
        <v>9</v>
      </c>
      <c r="I86" s="106" t="s">
        <v>26</v>
      </c>
      <c r="J86" s="106" t="s">
        <v>165</v>
      </c>
      <c r="K86" s="106" t="s">
        <v>141</v>
      </c>
      <c r="L86" s="104">
        <v>240</v>
      </c>
      <c r="M86" s="94">
        <v>15000</v>
      </c>
      <c r="N86" s="95">
        <v>0</v>
      </c>
      <c r="O86" s="460">
        <v>50000</v>
      </c>
      <c r="P86" s="462">
        <v>0</v>
      </c>
      <c r="Q86" s="460">
        <v>50000</v>
      </c>
      <c r="R86" s="462">
        <v>0</v>
      </c>
      <c r="S86" s="460">
        <v>50000</v>
      </c>
      <c r="T86" s="462">
        <v>0</v>
      </c>
      <c r="U86" s="481">
        <f t="shared" si="39"/>
        <v>150000</v>
      </c>
      <c r="V86" s="187"/>
      <c r="W86" s="187"/>
    </row>
    <row r="87" spans="1:23" s="59" customFormat="1" ht="83.25" x14ac:dyDescent="0.25">
      <c r="A87" s="56">
        <v>72</v>
      </c>
      <c r="B87" s="113" t="s">
        <v>336</v>
      </c>
      <c r="C87" s="104">
        <v>611</v>
      </c>
      <c r="D87" s="105">
        <v>1</v>
      </c>
      <c r="E87" s="105">
        <v>13</v>
      </c>
      <c r="F87" s="106" t="s">
        <v>12</v>
      </c>
      <c r="G87" s="106" t="s">
        <v>45</v>
      </c>
      <c r="H87" s="106" t="s">
        <v>9</v>
      </c>
      <c r="I87" s="106"/>
      <c r="J87" s="106"/>
      <c r="K87" s="106"/>
      <c r="L87" s="104"/>
      <c r="M87" s="94">
        <f t="shared" ref="M87:T88" si="42">M88</f>
        <v>7800</v>
      </c>
      <c r="N87" s="95">
        <f t="shared" si="42"/>
        <v>0</v>
      </c>
      <c r="O87" s="460">
        <f t="shared" si="42"/>
        <v>200000</v>
      </c>
      <c r="P87" s="462">
        <f t="shared" si="42"/>
        <v>0</v>
      </c>
      <c r="Q87" s="460">
        <f t="shared" si="42"/>
        <v>0</v>
      </c>
      <c r="R87" s="462">
        <f t="shared" si="42"/>
        <v>0</v>
      </c>
      <c r="S87" s="460">
        <f t="shared" si="42"/>
        <v>0</v>
      </c>
      <c r="T87" s="462">
        <f t="shared" si="42"/>
        <v>0</v>
      </c>
      <c r="U87" s="481">
        <f t="shared" si="39"/>
        <v>200000</v>
      </c>
      <c r="V87" s="187"/>
      <c r="W87" s="187"/>
    </row>
    <row r="88" spans="1:23" s="59" customFormat="1" ht="55.5" x14ac:dyDescent="0.25">
      <c r="A88" s="56">
        <v>73</v>
      </c>
      <c r="B88" s="113" t="s">
        <v>434</v>
      </c>
      <c r="C88" s="104">
        <v>611</v>
      </c>
      <c r="D88" s="105">
        <v>1</v>
      </c>
      <c r="E88" s="105">
        <v>13</v>
      </c>
      <c r="F88" s="106" t="s">
        <v>12</v>
      </c>
      <c r="G88" s="106" t="s">
        <v>142</v>
      </c>
      <c r="H88" s="106" t="s">
        <v>9</v>
      </c>
      <c r="I88" s="106" t="s">
        <v>26</v>
      </c>
      <c r="J88" s="106" t="s">
        <v>100</v>
      </c>
      <c r="K88" s="106" t="s">
        <v>141</v>
      </c>
      <c r="L88" s="104"/>
      <c r="M88" s="94">
        <f t="shared" si="42"/>
        <v>7800</v>
      </c>
      <c r="N88" s="95">
        <f t="shared" si="42"/>
        <v>0</v>
      </c>
      <c r="O88" s="460">
        <f t="shared" si="42"/>
        <v>200000</v>
      </c>
      <c r="P88" s="462">
        <f t="shared" si="42"/>
        <v>0</v>
      </c>
      <c r="Q88" s="460">
        <f t="shared" si="42"/>
        <v>0</v>
      </c>
      <c r="R88" s="462">
        <f t="shared" si="42"/>
        <v>0</v>
      </c>
      <c r="S88" s="460">
        <f t="shared" si="42"/>
        <v>0</v>
      </c>
      <c r="T88" s="462">
        <f t="shared" si="42"/>
        <v>0</v>
      </c>
      <c r="U88" s="481">
        <f t="shared" si="39"/>
        <v>200000</v>
      </c>
      <c r="V88" s="187"/>
      <c r="W88" s="187"/>
    </row>
    <row r="89" spans="1:23" s="59" customFormat="1" x14ac:dyDescent="0.25">
      <c r="A89" s="56">
        <v>74</v>
      </c>
      <c r="B89" s="113" t="s">
        <v>154</v>
      </c>
      <c r="C89" s="104">
        <v>611</v>
      </c>
      <c r="D89" s="105">
        <v>1</v>
      </c>
      <c r="E89" s="105">
        <v>13</v>
      </c>
      <c r="F89" s="106" t="s">
        <v>12</v>
      </c>
      <c r="G89" s="106" t="s">
        <v>142</v>
      </c>
      <c r="H89" s="106" t="s">
        <v>9</v>
      </c>
      <c r="I89" s="106" t="s">
        <v>26</v>
      </c>
      <c r="J89" s="106" t="s">
        <v>100</v>
      </c>
      <c r="K89" s="106" t="s">
        <v>141</v>
      </c>
      <c r="L89" s="104">
        <v>800</v>
      </c>
      <c r="M89" s="94">
        <f>M90</f>
        <v>7800</v>
      </c>
      <c r="N89" s="95">
        <v>0</v>
      </c>
      <c r="O89" s="460">
        <f>O90</f>
        <v>200000</v>
      </c>
      <c r="P89" s="462">
        <v>0</v>
      </c>
      <c r="Q89" s="460">
        <f>Q90</f>
        <v>0</v>
      </c>
      <c r="R89" s="462">
        <v>0</v>
      </c>
      <c r="S89" s="460">
        <f>S90</f>
        <v>0</v>
      </c>
      <c r="T89" s="462">
        <v>0</v>
      </c>
      <c r="U89" s="481">
        <f t="shared" si="39"/>
        <v>200000</v>
      </c>
      <c r="V89" s="187"/>
      <c r="W89" s="187"/>
    </row>
    <row r="90" spans="1:23" s="59" customFormat="1" ht="111" x14ac:dyDescent="0.25">
      <c r="A90" s="56">
        <v>75</v>
      </c>
      <c r="B90" s="113" t="s">
        <v>435</v>
      </c>
      <c r="C90" s="104">
        <v>611</v>
      </c>
      <c r="D90" s="105">
        <v>1</v>
      </c>
      <c r="E90" s="105">
        <v>13</v>
      </c>
      <c r="F90" s="106" t="s">
        <v>12</v>
      </c>
      <c r="G90" s="106" t="s">
        <v>142</v>
      </c>
      <c r="H90" s="106" t="s">
        <v>9</v>
      </c>
      <c r="I90" s="106" t="s">
        <v>26</v>
      </c>
      <c r="J90" s="106" t="s">
        <v>100</v>
      </c>
      <c r="K90" s="106" t="s">
        <v>141</v>
      </c>
      <c r="L90" s="104">
        <v>810</v>
      </c>
      <c r="M90" s="94">
        <v>7800</v>
      </c>
      <c r="N90" s="95">
        <v>0</v>
      </c>
      <c r="O90" s="460">
        <v>200000</v>
      </c>
      <c r="P90" s="462">
        <v>0</v>
      </c>
      <c r="Q90" s="460">
        <v>0</v>
      </c>
      <c r="R90" s="462">
        <v>0</v>
      </c>
      <c r="S90" s="460">
        <v>0</v>
      </c>
      <c r="T90" s="462">
        <v>0</v>
      </c>
      <c r="U90" s="481">
        <f t="shared" si="39"/>
        <v>200000</v>
      </c>
      <c r="V90" s="187"/>
      <c r="W90" s="187"/>
    </row>
    <row r="91" spans="1:23" s="59" customFormat="1" x14ac:dyDescent="0.25">
      <c r="A91" s="56">
        <v>76</v>
      </c>
      <c r="B91" s="113" t="s">
        <v>118</v>
      </c>
      <c r="C91" s="104">
        <v>611</v>
      </c>
      <c r="D91" s="105">
        <v>2</v>
      </c>
      <c r="E91" s="105">
        <v>0</v>
      </c>
      <c r="F91" s="106"/>
      <c r="G91" s="106"/>
      <c r="H91" s="106"/>
      <c r="I91" s="106"/>
      <c r="J91" s="106"/>
      <c r="K91" s="106"/>
      <c r="L91" s="104"/>
      <c r="M91" s="98">
        <f t="shared" ref="M91:T91" si="43">M92</f>
        <v>177008</v>
      </c>
      <c r="N91" s="99">
        <f t="shared" si="43"/>
        <v>177008</v>
      </c>
      <c r="O91" s="460">
        <f t="shared" si="43"/>
        <v>253069</v>
      </c>
      <c r="P91" s="462">
        <f t="shared" si="43"/>
        <v>253069</v>
      </c>
      <c r="Q91" s="460">
        <f t="shared" si="43"/>
        <v>253069</v>
      </c>
      <c r="R91" s="462">
        <f t="shared" si="43"/>
        <v>253069</v>
      </c>
      <c r="S91" s="460">
        <f t="shared" si="43"/>
        <v>253069</v>
      </c>
      <c r="T91" s="462">
        <f t="shared" si="43"/>
        <v>253069</v>
      </c>
      <c r="U91" s="481">
        <f t="shared" si="39"/>
        <v>759207</v>
      </c>
      <c r="V91" s="187"/>
      <c r="W91" s="187"/>
    </row>
    <row r="92" spans="1:23" s="59" customFormat="1" x14ac:dyDescent="0.25">
      <c r="A92" s="56">
        <v>77</v>
      </c>
      <c r="B92" s="113" t="s">
        <v>119</v>
      </c>
      <c r="C92" s="104">
        <v>611</v>
      </c>
      <c r="D92" s="105">
        <v>2</v>
      </c>
      <c r="E92" s="105">
        <v>3</v>
      </c>
      <c r="F92" s="106"/>
      <c r="G92" s="106"/>
      <c r="H92" s="106"/>
      <c r="I92" s="106"/>
      <c r="J92" s="106"/>
      <c r="K92" s="106"/>
      <c r="L92" s="104"/>
      <c r="M92" s="94">
        <f>M93</f>
        <v>177008</v>
      </c>
      <c r="N92" s="95">
        <f t="shared" ref="N92:T93" si="44">N93</f>
        <v>177008</v>
      </c>
      <c r="O92" s="460">
        <f>O93</f>
        <v>253069</v>
      </c>
      <c r="P92" s="462">
        <f t="shared" si="44"/>
        <v>253069</v>
      </c>
      <c r="Q92" s="460">
        <f>Q93</f>
        <v>253069</v>
      </c>
      <c r="R92" s="462">
        <f t="shared" si="44"/>
        <v>253069</v>
      </c>
      <c r="S92" s="460">
        <f>S93</f>
        <v>253069</v>
      </c>
      <c r="T92" s="462">
        <f t="shared" si="44"/>
        <v>253069</v>
      </c>
      <c r="U92" s="481">
        <f t="shared" si="39"/>
        <v>759207</v>
      </c>
      <c r="V92" s="187"/>
      <c r="W92" s="187"/>
    </row>
    <row r="93" spans="1:23" s="59" customFormat="1" ht="166.5" x14ac:dyDescent="0.25">
      <c r="A93" s="56">
        <v>78</v>
      </c>
      <c r="B93" s="113" t="s">
        <v>239</v>
      </c>
      <c r="C93" s="104">
        <v>611</v>
      </c>
      <c r="D93" s="105">
        <v>2</v>
      </c>
      <c r="E93" s="105">
        <v>3</v>
      </c>
      <c r="F93" s="106" t="s">
        <v>12</v>
      </c>
      <c r="G93" s="106" t="s">
        <v>141</v>
      </c>
      <c r="H93" s="106" t="s">
        <v>47</v>
      </c>
      <c r="I93" s="106" t="s">
        <v>141</v>
      </c>
      <c r="J93" s="106" t="s">
        <v>32</v>
      </c>
      <c r="K93" s="106" t="s">
        <v>141</v>
      </c>
      <c r="L93" s="104"/>
      <c r="M93" s="94">
        <f>M94</f>
        <v>177008</v>
      </c>
      <c r="N93" s="95">
        <f t="shared" si="44"/>
        <v>177008</v>
      </c>
      <c r="O93" s="460">
        <f>O94</f>
        <v>253069</v>
      </c>
      <c r="P93" s="462">
        <f t="shared" si="44"/>
        <v>253069</v>
      </c>
      <c r="Q93" s="460">
        <f>Q94</f>
        <v>253069</v>
      </c>
      <c r="R93" s="462">
        <f t="shared" si="44"/>
        <v>253069</v>
      </c>
      <c r="S93" s="460">
        <f>S94</f>
        <v>253069</v>
      </c>
      <c r="T93" s="462">
        <f t="shared" si="44"/>
        <v>253069</v>
      </c>
      <c r="U93" s="481">
        <f t="shared" si="39"/>
        <v>759207</v>
      </c>
      <c r="V93" s="187"/>
      <c r="W93" s="187"/>
    </row>
    <row r="94" spans="1:23" s="59" customFormat="1" ht="111" x14ac:dyDescent="0.25">
      <c r="A94" s="56">
        <v>79</v>
      </c>
      <c r="B94" s="113" t="s">
        <v>242</v>
      </c>
      <c r="C94" s="104">
        <v>611</v>
      </c>
      <c r="D94" s="105">
        <v>2</v>
      </c>
      <c r="E94" s="105">
        <v>3</v>
      </c>
      <c r="F94" s="106" t="s">
        <v>12</v>
      </c>
      <c r="G94" s="106" t="s">
        <v>142</v>
      </c>
      <c r="H94" s="106" t="s">
        <v>47</v>
      </c>
      <c r="I94" s="106" t="s">
        <v>141</v>
      </c>
      <c r="J94" s="106" t="s">
        <v>32</v>
      </c>
      <c r="K94" s="106" t="s">
        <v>141</v>
      </c>
      <c r="L94" s="104"/>
      <c r="M94" s="94">
        <f t="shared" ref="M94:T94" si="45">M96</f>
        <v>177008</v>
      </c>
      <c r="N94" s="95">
        <f t="shared" si="45"/>
        <v>177008</v>
      </c>
      <c r="O94" s="460">
        <f t="shared" si="45"/>
        <v>253069</v>
      </c>
      <c r="P94" s="462">
        <f t="shared" si="45"/>
        <v>253069</v>
      </c>
      <c r="Q94" s="460">
        <f t="shared" si="45"/>
        <v>253069</v>
      </c>
      <c r="R94" s="462">
        <f t="shared" si="45"/>
        <v>253069</v>
      </c>
      <c r="S94" s="460">
        <f t="shared" si="45"/>
        <v>253069</v>
      </c>
      <c r="T94" s="462">
        <f t="shared" si="45"/>
        <v>253069</v>
      </c>
      <c r="U94" s="481">
        <f t="shared" si="39"/>
        <v>759207</v>
      </c>
      <c r="V94" s="187"/>
      <c r="W94" s="187"/>
    </row>
    <row r="95" spans="1:23" s="59" customFormat="1" ht="83.25" x14ac:dyDescent="0.25">
      <c r="A95" s="56">
        <v>80</v>
      </c>
      <c r="B95" s="113" t="s">
        <v>143</v>
      </c>
      <c r="C95" s="104">
        <v>611</v>
      </c>
      <c r="D95" s="105">
        <v>2</v>
      </c>
      <c r="E95" s="105">
        <v>3</v>
      </c>
      <c r="F95" s="106" t="s">
        <v>12</v>
      </c>
      <c r="G95" s="106" t="s">
        <v>142</v>
      </c>
      <c r="H95" s="106" t="s">
        <v>9</v>
      </c>
      <c r="I95" s="106" t="s">
        <v>141</v>
      </c>
      <c r="J95" s="106" t="s">
        <v>32</v>
      </c>
      <c r="K95" s="106" t="s">
        <v>141</v>
      </c>
      <c r="L95" s="104"/>
      <c r="M95" s="94">
        <f t="shared" ref="M95:T97" si="46">M96</f>
        <v>177008</v>
      </c>
      <c r="N95" s="95">
        <f t="shared" si="46"/>
        <v>177008</v>
      </c>
      <c r="O95" s="460">
        <f t="shared" si="46"/>
        <v>253069</v>
      </c>
      <c r="P95" s="462">
        <f t="shared" si="46"/>
        <v>253069</v>
      </c>
      <c r="Q95" s="460">
        <f t="shared" si="46"/>
        <v>253069</v>
      </c>
      <c r="R95" s="462">
        <f t="shared" si="46"/>
        <v>253069</v>
      </c>
      <c r="S95" s="460">
        <f t="shared" si="46"/>
        <v>253069</v>
      </c>
      <c r="T95" s="462">
        <f t="shared" si="46"/>
        <v>253069</v>
      </c>
      <c r="U95" s="481">
        <f t="shared" si="39"/>
        <v>759207</v>
      </c>
      <c r="V95" s="187"/>
      <c r="W95" s="187"/>
    </row>
    <row r="96" spans="1:23" s="59" customFormat="1" ht="138.75" x14ac:dyDescent="0.25">
      <c r="A96" s="56">
        <v>81</v>
      </c>
      <c r="B96" s="113" t="s">
        <v>167</v>
      </c>
      <c r="C96" s="104">
        <v>611</v>
      </c>
      <c r="D96" s="105">
        <v>2</v>
      </c>
      <c r="E96" s="105">
        <v>3</v>
      </c>
      <c r="F96" s="106" t="s">
        <v>12</v>
      </c>
      <c r="G96" s="106" t="s">
        <v>142</v>
      </c>
      <c r="H96" s="106" t="s">
        <v>9</v>
      </c>
      <c r="I96" s="106" t="s">
        <v>142</v>
      </c>
      <c r="J96" s="106" t="s">
        <v>168</v>
      </c>
      <c r="K96" s="106" t="s">
        <v>26</v>
      </c>
      <c r="L96" s="104"/>
      <c r="M96" s="94">
        <f t="shared" si="46"/>
        <v>177008</v>
      </c>
      <c r="N96" s="95">
        <f t="shared" si="46"/>
        <v>177008</v>
      </c>
      <c r="O96" s="460">
        <f t="shared" si="46"/>
        <v>253069</v>
      </c>
      <c r="P96" s="462">
        <f t="shared" si="46"/>
        <v>253069</v>
      </c>
      <c r="Q96" s="460">
        <f t="shared" si="46"/>
        <v>253069</v>
      </c>
      <c r="R96" s="462">
        <f t="shared" si="46"/>
        <v>253069</v>
      </c>
      <c r="S96" s="460">
        <f t="shared" si="46"/>
        <v>253069</v>
      </c>
      <c r="T96" s="462">
        <f t="shared" si="46"/>
        <v>253069</v>
      </c>
      <c r="U96" s="481">
        <f t="shared" si="39"/>
        <v>759207</v>
      </c>
      <c r="V96" s="187"/>
      <c r="W96" s="187"/>
    </row>
    <row r="97" spans="1:23" s="59" customFormat="1" ht="138.75" x14ac:dyDescent="0.25">
      <c r="A97" s="56">
        <v>82</v>
      </c>
      <c r="B97" s="113" t="s">
        <v>146</v>
      </c>
      <c r="C97" s="104">
        <v>611</v>
      </c>
      <c r="D97" s="105">
        <v>2</v>
      </c>
      <c r="E97" s="105">
        <v>3</v>
      </c>
      <c r="F97" s="106" t="s">
        <v>12</v>
      </c>
      <c r="G97" s="106" t="s">
        <v>142</v>
      </c>
      <c r="H97" s="106" t="s">
        <v>9</v>
      </c>
      <c r="I97" s="106" t="s">
        <v>142</v>
      </c>
      <c r="J97" s="106" t="s">
        <v>168</v>
      </c>
      <c r="K97" s="106" t="s">
        <v>26</v>
      </c>
      <c r="L97" s="104">
        <v>100</v>
      </c>
      <c r="M97" s="94">
        <f t="shared" si="46"/>
        <v>177008</v>
      </c>
      <c r="N97" s="95">
        <f t="shared" si="46"/>
        <v>177008</v>
      </c>
      <c r="O97" s="460">
        <f t="shared" si="46"/>
        <v>253069</v>
      </c>
      <c r="P97" s="462">
        <f t="shared" si="46"/>
        <v>253069</v>
      </c>
      <c r="Q97" s="460">
        <f t="shared" si="46"/>
        <v>253069</v>
      </c>
      <c r="R97" s="462">
        <f t="shared" si="46"/>
        <v>253069</v>
      </c>
      <c r="S97" s="460">
        <f t="shared" si="46"/>
        <v>253069</v>
      </c>
      <c r="T97" s="462">
        <f t="shared" si="46"/>
        <v>253069</v>
      </c>
      <c r="U97" s="481">
        <f t="shared" si="39"/>
        <v>759207</v>
      </c>
      <c r="V97" s="187"/>
      <c r="W97" s="187"/>
    </row>
    <row r="98" spans="1:23" s="59" customFormat="1" ht="55.5" x14ac:dyDescent="0.25">
      <c r="A98" s="56">
        <v>83</v>
      </c>
      <c r="B98" s="113" t="s">
        <v>147</v>
      </c>
      <c r="C98" s="104">
        <v>611</v>
      </c>
      <c r="D98" s="105">
        <v>2</v>
      </c>
      <c r="E98" s="105">
        <v>3</v>
      </c>
      <c r="F98" s="106" t="s">
        <v>12</v>
      </c>
      <c r="G98" s="106" t="s">
        <v>142</v>
      </c>
      <c r="H98" s="106" t="s">
        <v>9</v>
      </c>
      <c r="I98" s="106" t="s">
        <v>142</v>
      </c>
      <c r="J98" s="106" t="s">
        <v>168</v>
      </c>
      <c r="K98" s="106" t="s">
        <v>26</v>
      </c>
      <c r="L98" s="104">
        <v>120</v>
      </c>
      <c r="M98" s="94">
        <v>177008</v>
      </c>
      <c r="N98" s="94">
        <v>177008</v>
      </c>
      <c r="O98" s="460">
        <f>'2. Доходы '!L73</f>
        <v>253069</v>
      </c>
      <c r="P98" s="460">
        <f>O98</f>
        <v>253069</v>
      </c>
      <c r="Q98" s="460">
        <f>'2. Доходы '!M73</f>
        <v>253069</v>
      </c>
      <c r="R98" s="460">
        <f>Q98</f>
        <v>253069</v>
      </c>
      <c r="S98" s="460">
        <f>'2. Доходы '!N73</f>
        <v>253069</v>
      </c>
      <c r="T98" s="460">
        <f>S98</f>
        <v>253069</v>
      </c>
      <c r="U98" s="481">
        <f t="shared" si="39"/>
        <v>759207</v>
      </c>
      <c r="V98" s="187"/>
      <c r="W98" s="187"/>
    </row>
    <row r="99" spans="1:23" s="59" customFormat="1" ht="55.5" x14ac:dyDescent="0.25">
      <c r="A99" s="56">
        <v>84</v>
      </c>
      <c r="B99" s="113" t="s">
        <v>169</v>
      </c>
      <c r="C99" s="104">
        <v>611</v>
      </c>
      <c r="D99" s="105">
        <v>3</v>
      </c>
      <c r="E99" s="105"/>
      <c r="F99" s="106"/>
      <c r="G99" s="106"/>
      <c r="H99" s="106"/>
      <c r="I99" s="106"/>
      <c r="J99" s="106"/>
      <c r="K99" s="106"/>
      <c r="L99" s="104"/>
      <c r="M99" s="98" t="e">
        <f>M100</f>
        <v>#REF!</v>
      </c>
      <c r="N99" s="99" t="e">
        <f>N100</f>
        <v>#REF!</v>
      </c>
      <c r="O99" s="460">
        <f>O100</f>
        <v>550000</v>
      </c>
      <c r="P99" s="460">
        <f t="shared" ref="P99:T100" si="47">P100</f>
        <v>0</v>
      </c>
      <c r="Q99" s="460">
        <f t="shared" si="47"/>
        <v>850000</v>
      </c>
      <c r="R99" s="460">
        <f t="shared" si="47"/>
        <v>0</v>
      </c>
      <c r="S99" s="460">
        <f t="shared" si="47"/>
        <v>850000</v>
      </c>
      <c r="T99" s="460">
        <f t="shared" si="47"/>
        <v>0</v>
      </c>
      <c r="U99" s="481">
        <f t="shared" si="39"/>
        <v>2250000</v>
      </c>
      <c r="V99" s="187"/>
      <c r="W99" s="187"/>
    </row>
    <row r="100" spans="1:23" s="59" customFormat="1" ht="83.25" x14ac:dyDescent="0.25">
      <c r="A100" s="56">
        <v>85</v>
      </c>
      <c r="B100" s="113" t="s">
        <v>121</v>
      </c>
      <c r="C100" s="104">
        <v>611</v>
      </c>
      <c r="D100" s="105">
        <v>3</v>
      </c>
      <c r="E100" s="105">
        <v>9</v>
      </c>
      <c r="F100" s="106"/>
      <c r="G100" s="106"/>
      <c r="H100" s="106"/>
      <c r="I100" s="106"/>
      <c r="J100" s="106"/>
      <c r="K100" s="106"/>
      <c r="L100" s="104"/>
      <c r="M100" s="94" t="e">
        <f>M101+#REF!</f>
        <v>#REF!</v>
      </c>
      <c r="N100" s="95" t="e">
        <f>N101+#REF!</f>
        <v>#REF!</v>
      </c>
      <c r="O100" s="460">
        <f>O101</f>
        <v>550000</v>
      </c>
      <c r="P100" s="460">
        <f t="shared" si="47"/>
        <v>0</v>
      </c>
      <c r="Q100" s="460">
        <f t="shared" si="47"/>
        <v>850000</v>
      </c>
      <c r="R100" s="460">
        <f t="shared" si="47"/>
        <v>0</v>
      </c>
      <c r="S100" s="460">
        <f t="shared" si="47"/>
        <v>850000</v>
      </c>
      <c r="T100" s="460">
        <f t="shared" si="47"/>
        <v>0</v>
      </c>
      <c r="U100" s="481">
        <f t="shared" si="39"/>
        <v>2250000</v>
      </c>
      <c r="V100" s="187"/>
      <c r="W100" s="187"/>
    </row>
    <row r="101" spans="1:23" s="59" customFormat="1" ht="166.5" x14ac:dyDescent="0.25">
      <c r="A101" s="56">
        <v>86</v>
      </c>
      <c r="B101" s="113" t="s">
        <v>239</v>
      </c>
      <c r="C101" s="104">
        <v>611</v>
      </c>
      <c r="D101" s="105">
        <v>3</v>
      </c>
      <c r="E101" s="105">
        <v>9</v>
      </c>
      <c r="F101" s="106" t="s">
        <v>12</v>
      </c>
      <c r="G101" s="106" t="s">
        <v>141</v>
      </c>
      <c r="H101" s="106" t="s">
        <v>47</v>
      </c>
      <c r="I101" s="106" t="s">
        <v>141</v>
      </c>
      <c r="J101" s="106" t="s">
        <v>32</v>
      </c>
      <c r="K101" s="106" t="s">
        <v>141</v>
      </c>
      <c r="L101" s="104"/>
      <c r="M101" s="94">
        <f t="shared" ref="M101:T102" si="48">M102</f>
        <v>909077.19</v>
      </c>
      <c r="N101" s="95">
        <f t="shared" si="48"/>
        <v>0</v>
      </c>
      <c r="O101" s="460">
        <f t="shared" si="48"/>
        <v>550000</v>
      </c>
      <c r="P101" s="462">
        <f t="shared" si="48"/>
        <v>0</v>
      </c>
      <c r="Q101" s="460">
        <f t="shared" si="48"/>
        <v>850000</v>
      </c>
      <c r="R101" s="462">
        <f t="shared" si="48"/>
        <v>0</v>
      </c>
      <c r="S101" s="460">
        <f t="shared" si="48"/>
        <v>850000</v>
      </c>
      <c r="T101" s="462">
        <f t="shared" si="48"/>
        <v>0</v>
      </c>
      <c r="U101" s="481">
        <f t="shared" si="39"/>
        <v>2250000</v>
      </c>
      <c r="V101" s="187"/>
      <c r="W101" s="187"/>
    </row>
    <row r="102" spans="1:23" s="59" customFormat="1" ht="194.25" x14ac:dyDescent="0.25">
      <c r="A102" s="56">
        <v>87</v>
      </c>
      <c r="B102" s="113" t="s">
        <v>359</v>
      </c>
      <c r="C102" s="104">
        <v>611</v>
      </c>
      <c r="D102" s="105">
        <v>3</v>
      </c>
      <c r="E102" s="105">
        <v>9</v>
      </c>
      <c r="F102" s="106" t="s">
        <v>12</v>
      </c>
      <c r="G102" s="106" t="s">
        <v>357</v>
      </c>
      <c r="H102" s="106" t="s">
        <v>47</v>
      </c>
      <c r="I102" s="106" t="s">
        <v>141</v>
      </c>
      <c r="J102" s="106" t="s">
        <v>32</v>
      </c>
      <c r="K102" s="106" t="s">
        <v>141</v>
      </c>
      <c r="L102" s="104"/>
      <c r="M102" s="94">
        <f>M107</f>
        <v>909077.19</v>
      </c>
      <c r="N102" s="95">
        <f>N103</f>
        <v>0</v>
      </c>
      <c r="O102" s="460">
        <f>O103</f>
        <v>550000</v>
      </c>
      <c r="P102" s="460">
        <f t="shared" si="48"/>
        <v>0</v>
      </c>
      <c r="Q102" s="460">
        <f t="shared" si="48"/>
        <v>850000</v>
      </c>
      <c r="R102" s="460">
        <f t="shared" si="48"/>
        <v>0</v>
      </c>
      <c r="S102" s="460">
        <f t="shared" si="48"/>
        <v>850000</v>
      </c>
      <c r="T102" s="460">
        <f t="shared" si="48"/>
        <v>0</v>
      </c>
      <c r="U102" s="481">
        <f t="shared" si="39"/>
        <v>2250000</v>
      </c>
      <c r="V102" s="187"/>
      <c r="W102" s="187"/>
    </row>
    <row r="103" spans="1:23" s="59" customFormat="1" ht="111" x14ac:dyDescent="0.25">
      <c r="A103" s="56">
        <v>88</v>
      </c>
      <c r="B103" s="113" t="s">
        <v>360</v>
      </c>
      <c r="C103" s="104">
        <v>611</v>
      </c>
      <c r="D103" s="105">
        <v>3</v>
      </c>
      <c r="E103" s="105">
        <v>9</v>
      </c>
      <c r="F103" s="106" t="s">
        <v>12</v>
      </c>
      <c r="G103" s="106" t="s">
        <v>357</v>
      </c>
      <c r="H103" s="106" t="s">
        <v>9</v>
      </c>
      <c r="I103" s="106" t="s">
        <v>141</v>
      </c>
      <c r="J103" s="106" t="s">
        <v>32</v>
      </c>
      <c r="K103" s="106" t="s">
        <v>141</v>
      </c>
      <c r="L103" s="104"/>
      <c r="M103" s="94">
        <f t="shared" ref="M103:N103" si="49">M107</f>
        <v>909077.19</v>
      </c>
      <c r="N103" s="95">
        <f t="shared" si="49"/>
        <v>0</v>
      </c>
      <c r="O103" s="460">
        <f>O104+O107+O110</f>
        <v>550000</v>
      </c>
      <c r="P103" s="460">
        <f t="shared" ref="P103:T103" si="50">P104+P107+P110</f>
        <v>0</v>
      </c>
      <c r="Q103" s="460">
        <f t="shared" si="50"/>
        <v>850000</v>
      </c>
      <c r="R103" s="460">
        <f t="shared" si="50"/>
        <v>0</v>
      </c>
      <c r="S103" s="460">
        <f t="shared" si="50"/>
        <v>850000</v>
      </c>
      <c r="T103" s="460">
        <f t="shared" si="50"/>
        <v>0</v>
      </c>
      <c r="U103" s="481">
        <f t="shared" si="39"/>
        <v>2250000</v>
      </c>
      <c r="V103" s="187"/>
      <c r="W103" s="187"/>
    </row>
    <row r="104" spans="1:23" s="59" customFormat="1" ht="138.75" x14ac:dyDescent="0.25">
      <c r="A104" s="56"/>
      <c r="B104" s="113" t="s">
        <v>368</v>
      </c>
      <c r="C104" s="104">
        <v>611</v>
      </c>
      <c r="D104" s="105">
        <v>3</v>
      </c>
      <c r="E104" s="105">
        <v>9</v>
      </c>
      <c r="F104" s="106" t="s">
        <v>12</v>
      </c>
      <c r="G104" s="106" t="s">
        <v>357</v>
      </c>
      <c r="H104" s="106" t="s">
        <v>9</v>
      </c>
      <c r="I104" s="106" t="s">
        <v>26</v>
      </c>
      <c r="J104" s="106" t="s">
        <v>162</v>
      </c>
      <c r="K104" s="106" t="s">
        <v>141</v>
      </c>
      <c r="L104" s="104"/>
      <c r="M104" s="94"/>
      <c r="N104" s="95"/>
      <c r="O104" s="460">
        <f>O105</f>
        <v>50000</v>
      </c>
      <c r="P104" s="462">
        <f t="shared" ref="P104:T105" si="51">P105</f>
        <v>0</v>
      </c>
      <c r="Q104" s="460">
        <f t="shared" ref="Q104:T104" si="52">Q106</f>
        <v>150000</v>
      </c>
      <c r="R104" s="462">
        <f t="shared" si="52"/>
        <v>0</v>
      </c>
      <c r="S104" s="460">
        <f t="shared" si="52"/>
        <v>150000</v>
      </c>
      <c r="T104" s="462">
        <f t="shared" si="52"/>
        <v>0</v>
      </c>
      <c r="U104" s="481">
        <f t="shared" si="39"/>
        <v>350000</v>
      </c>
      <c r="V104" s="187"/>
      <c r="W104" s="187"/>
    </row>
    <row r="105" spans="1:23" s="59" customFormat="1" ht="55.5" x14ac:dyDescent="0.25">
      <c r="A105" s="56"/>
      <c r="B105" s="113" t="s">
        <v>149</v>
      </c>
      <c r="C105" s="104">
        <v>611</v>
      </c>
      <c r="D105" s="105">
        <v>3</v>
      </c>
      <c r="E105" s="105">
        <v>9</v>
      </c>
      <c r="F105" s="106" t="s">
        <v>12</v>
      </c>
      <c r="G105" s="106" t="s">
        <v>357</v>
      </c>
      <c r="H105" s="106" t="s">
        <v>9</v>
      </c>
      <c r="I105" s="106" t="s">
        <v>26</v>
      </c>
      <c r="J105" s="106" t="s">
        <v>162</v>
      </c>
      <c r="K105" s="106" t="s">
        <v>141</v>
      </c>
      <c r="L105" s="104">
        <v>200</v>
      </c>
      <c r="M105" s="94"/>
      <c r="N105" s="95"/>
      <c r="O105" s="460">
        <f>O106</f>
        <v>50000</v>
      </c>
      <c r="P105" s="462">
        <f t="shared" si="51"/>
        <v>0</v>
      </c>
      <c r="Q105" s="460">
        <f t="shared" si="51"/>
        <v>150000</v>
      </c>
      <c r="R105" s="462">
        <f t="shared" si="51"/>
        <v>0</v>
      </c>
      <c r="S105" s="460">
        <f t="shared" si="51"/>
        <v>150000</v>
      </c>
      <c r="T105" s="462">
        <f t="shared" si="51"/>
        <v>0</v>
      </c>
      <c r="U105" s="481">
        <f t="shared" si="39"/>
        <v>350000</v>
      </c>
      <c r="V105" s="187"/>
      <c r="W105" s="187"/>
    </row>
    <row r="106" spans="1:23" s="59" customFormat="1" ht="83.25" x14ac:dyDescent="0.25">
      <c r="A106" s="56"/>
      <c r="B106" s="113" t="s">
        <v>150</v>
      </c>
      <c r="C106" s="104">
        <v>611</v>
      </c>
      <c r="D106" s="105">
        <v>3</v>
      </c>
      <c r="E106" s="105">
        <v>9</v>
      </c>
      <c r="F106" s="106" t="s">
        <v>12</v>
      </c>
      <c r="G106" s="106" t="s">
        <v>357</v>
      </c>
      <c r="H106" s="106" t="s">
        <v>9</v>
      </c>
      <c r="I106" s="106" t="s">
        <v>26</v>
      </c>
      <c r="J106" s="106" t="s">
        <v>162</v>
      </c>
      <c r="K106" s="106" t="s">
        <v>141</v>
      </c>
      <c r="L106" s="104">
        <v>240</v>
      </c>
      <c r="M106" s="94"/>
      <c r="N106" s="95"/>
      <c r="O106" s="460">
        <v>50000</v>
      </c>
      <c r="P106" s="462">
        <v>0</v>
      </c>
      <c r="Q106" s="460">
        <v>150000</v>
      </c>
      <c r="R106" s="462">
        <v>0</v>
      </c>
      <c r="S106" s="460">
        <v>150000</v>
      </c>
      <c r="T106" s="462">
        <v>0</v>
      </c>
      <c r="U106" s="481">
        <f t="shared" si="39"/>
        <v>350000</v>
      </c>
      <c r="V106" s="187"/>
      <c r="W106" s="187"/>
    </row>
    <row r="107" spans="1:23" s="59" customFormat="1" ht="83.25" x14ac:dyDescent="0.25">
      <c r="A107" s="56">
        <v>89</v>
      </c>
      <c r="B107" s="113" t="s">
        <v>170</v>
      </c>
      <c r="C107" s="104">
        <v>611</v>
      </c>
      <c r="D107" s="105">
        <v>3</v>
      </c>
      <c r="E107" s="105">
        <v>9</v>
      </c>
      <c r="F107" s="106" t="s">
        <v>12</v>
      </c>
      <c r="G107" s="106" t="s">
        <v>357</v>
      </c>
      <c r="H107" s="106" t="s">
        <v>9</v>
      </c>
      <c r="I107" s="106" t="s">
        <v>26</v>
      </c>
      <c r="J107" s="106" t="s">
        <v>99</v>
      </c>
      <c r="K107" s="106" t="s">
        <v>141</v>
      </c>
      <c r="L107" s="104"/>
      <c r="M107" s="94">
        <f t="shared" ref="M107:T107" si="53">M109</f>
        <v>909077.19</v>
      </c>
      <c r="N107" s="95">
        <f t="shared" si="53"/>
        <v>0</v>
      </c>
      <c r="O107" s="460">
        <f t="shared" si="53"/>
        <v>450000</v>
      </c>
      <c r="P107" s="462">
        <f t="shared" si="53"/>
        <v>0</v>
      </c>
      <c r="Q107" s="460">
        <f t="shared" si="53"/>
        <v>550000</v>
      </c>
      <c r="R107" s="462">
        <f t="shared" si="53"/>
        <v>0</v>
      </c>
      <c r="S107" s="460">
        <f t="shared" si="53"/>
        <v>550000</v>
      </c>
      <c r="T107" s="462">
        <f t="shared" si="53"/>
        <v>0</v>
      </c>
      <c r="U107" s="481">
        <f t="shared" si="39"/>
        <v>1550000</v>
      </c>
      <c r="V107" s="187"/>
      <c r="W107" s="187"/>
    </row>
    <row r="108" spans="1:23" s="59" customFormat="1" ht="55.5" x14ac:dyDescent="0.25">
      <c r="A108" s="56">
        <v>90</v>
      </c>
      <c r="B108" s="113" t="s">
        <v>149</v>
      </c>
      <c r="C108" s="104">
        <v>611</v>
      </c>
      <c r="D108" s="105">
        <v>3</v>
      </c>
      <c r="E108" s="105">
        <v>9</v>
      </c>
      <c r="F108" s="106" t="s">
        <v>12</v>
      </c>
      <c r="G108" s="106" t="s">
        <v>357</v>
      </c>
      <c r="H108" s="106" t="s">
        <v>9</v>
      </c>
      <c r="I108" s="106" t="s">
        <v>26</v>
      </c>
      <c r="J108" s="106" t="s">
        <v>99</v>
      </c>
      <c r="K108" s="106" t="s">
        <v>141</v>
      </c>
      <c r="L108" s="104">
        <v>200</v>
      </c>
      <c r="M108" s="94">
        <f t="shared" ref="M108:T108" si="54">M109</f>
        <v>909077.19</v>
      </c>
      <c r="N108" s="95">
        <f t="shared" si="54"/>
        <v>0</v>
      </c>
      <c r="O108" s="460">
        <f t="shared" si="54"/>
        <v>450000</v>
      </c>
      <c r="P108" s="462">
        <f t="shared" si="54"/>
        <v>0</v>
      </c>
      <c r="Q108" s="460">
        <f t="shared" si="54"/>
        <v>550000</v>
      </c>
      <c r="R108" s="462">
        <f t="shared" si="54"/>
        <v>0</v>
      </c>
      <c r="S108" s="460">
        <f t="shared" si="54"/>
        <v>550000</v>
      </c>
      <c r="T108" s="462">
        <f t="shared" si="54"/>
        <v>0</v>
      </c>
      <c r="U108" s="481">
        <f t="shared" si="39"/>
        <v>1550000</v>
      </c>
      <c r="V108" s="187"/>
      <c r="W108" s="187"/>
    </row>
    <row r="109" spans="1:23" s="59" customFormat="1" ht="82.5" customHeight="1" x14ac:dyDescent="0.25">
      <c r="A109" s="56">
        <v>91</v>
      </c>
      <c r="B109" s="113" t="s">
        <v>150</v>
      </c>
      <c r="C109" s="104">
        <v>611</v>
      </c>
      <c r="D109" s="105">
        <v>3</v>
      </c>
      <c r="E109" s="105">
        <v>9</v>
      </c>
      <c r="F109" s="106" t="s">
        <v>12</v>
      </c>
      <c r="G109" s="106" t="s">
        <v>357</v>
      </c>
      <c r="H109" s="106" t="s">
        <v>9</v>
      </c>
      <c r="I109" s="106" t="s">
        <v>26</v>
      </c>
      <c r="J109" s="106" t="s">
        <v>99</v>
      </c>
      <c r="K109" s="106" t="s">
        <v>141</v>
      </c>
      <c r="L109" s="104">
        <v>240</v>
      </c>
      <c r="M109" s="95">
        <f>1500000-110422.81-480500</f>
        <v>909077.19</v>
      </c>
      <c r="N109" s="95">
        <v>0</v>
      </c>
      <c r="O109" s="460">
        <v>450000</v>
      </c>
      <c r="P109" s="462">
        <v>0</v>
      </c>
      <c r="Q109" s="460">
        <v>550000</v>
      </c>
      <c r="R109" s="462">
        <v>0</v>
      </c>
      <c r="S109" s="460">
        <v>550000</v>
      </c>
      <c r="T109" s="462">
        <v>0</v>
      </c>
      <c r="U109" s="481">
        <f t="shared" si="39"/>
        <v>1550000</v>
      </c>
      <c r="V109" s="187"/>
      <c r="W109" s="187"/>
    </row>
    <row r="110" spans="1:23" s="59" customFormat="1" ht="111" x14ac:dyDescent="0.25">
      <c r="A110" s="56"/>
      <c r="B110" s="113" t="s">
        <v>390</v>
      </c>
      <c r="C110" s="104">
        <v>611</v>
      </c>
      <c r="D110" s="105">
        <v>3</v>
      </c>
      <c r="E110" s="105">
        <v>9</v>
      </c>
      <c r="F110" s="106" t="s">
        <v>12</v>
      </c>
      <c r="G110" s="106" t="s">
        <v>357</v>
      </c>
      <c r="H110" s="106" t="s">
        <v>9</v>
      </c>
      <c r="I110" s="106" t="s">
        <v>26</v>
      </c>
      <c r="J110" s="106" t="s">
        <v>369</v>
      </c>
      <c r="K110" s="106" t="s">
        <v>141</v>
      </c>
      <c r="L110" s="104"/>
      <c r="M110" s="282"/>
      <c r="N110" s="95"/>
      <c r="O110" s="460">
        <f>O111</f>
        <v>50000</v>
      </c>
      <c r="P110" s="462">
        <f t="shared" ref="P110:T111" si="55">P111</f>
        <v>0</v>
      </c>
      <c r="Q110" s="460">
        <f>Q111</f>
        <v>150000</v>
      </c>
      <c r="R110" s="462">
        <f t="shared" si="55"/>
        <v>0</v>
      </c>
      <c r="S110" s="460">
        <f>S111</f>
        <v>150000</v>
      </c>
      <c r="T110" s="462">
        <f t="shared" si="55"/>
        <v>0</v>
      </c>
      <c r="U110" s="481">
        <f t="shared" si="39"/>
        <v>350000</v>
      </c>
      <c r="V110" s="187"/>
      <c r="W110" s="187"/>
    </row>
    <row r="111" spans="1:23" s="59" customFormat="1" ht="82.5" customHeight="1" x14ac:dyDescent="0.25">
      <c r="A111" s="56"/>
      <c r="B111" s="113" t="s">
        <v>149</v>
      </c>
      <c r="C111" s="104">
        <v>611</v>
      </c>
      <c r="D111" s="105">
        <v>3</v>
      </c>
      <c r="E111" s="105">
        <v>9</v>
      </c>
      <c r="F111" s="106" t="s">
        <v>12</v>
      </c>
      <c r="G111" s="106" t="s">
        <v>357</v>
      </c>
      <c r="H111" s="106" t="s">
        <v>9</v>
      </c>
      <c r="I111" s="106" t="s">
        <v>26</v>
      </c>
      <c r="J111" s="106" t="s">
        <v>369</v>
      </c>
      <c r="K111" s="106" t="s">
        <v>141</v>
      </c>
      <c r="L111" s="104">
        <v>200</v>
      </c>
      <c r="M111" s="282"/>
      <c r="N111" s="95"/>
      <c r="O111" s="460">
        <f>O112</f>
        <v>50000</v>
      </c>
      <c r="P111" s="462">
        <f t="shared" si="55"/>
        <v>0</v>
      </c>
      <c r="Q111" s="460">
        <f>Q112</f>
        <v>150000</v>
      </c>
      <c r="R111" s="462">
        <f t="shared" si="55"/>
        <v>0</v>
      </c>
      <c r="S111" s="460">
        <f>S112</f>
        <v>150000</v>
      </c>
      <c r="T111" s="462">
        <f t="shared" si="55"/>
        <v>0</v>
      </c>
      <c r="U111" s="481">
        <f t="shared" si="39"/>
        <v>350000</v>
      </c>
      <c r="V111" s="187"/>
      <c r="W111" s="187"/>
    </row>
    <row r="112" spans="1:23" s="59" customFormat="1" ht="82.5" customHeight="1" x14ac:dyDescent="0.25">
      <c r="A112" s="56"/>
      <c r="B112" s="113" t="s">
        <v>150</v>
      </c>
      <c r="C112" s="104">
        <v>611</v>
      </c>
      <c r="D112" s="105">
        <v>3</v>
      </c>
      <c r="E112" s="105">
        <v>9</v>
      </c>
      <c r="F112" s="106" t="s">
        <v>12</v>
      </c>
      <c r="G112" s="106" t="s">
        <v>357</v>
      </c>
      <c r="H112" s="106" t="s">
        <v>9</v>
      </c>
      <c r="I112" s="106" t="s">
        <v>26</v>
      </c>
      <c r="J112" s="106" t="s">
        <v>369</v>
      </c>
      <c r="K112" s="106" t="s">
        <v>141</v>
      </c>
      <c r="L112" s="104">
        <v>240</v>
      </c>
      <c r="M112" s="282"/>
      <c r="N112" s="95"/>
      <c r="O112" s="460">
        <v>50000</v>
      </c>
      <c r="P112" s="462">
        <v>0</v>
      </c>
      <c r="Q112" s="460">
        <v>150000</v>
      </c>
      <c r="R112" s="462">
        <v>0</v>
      </c>
      <c r="S112" s="460">
        <v>150000</v>
      </c>
      <c r="T112" s="462">
        <v>0</v>
      </c>
      <c r="U112" s="481">
        <f t="shared" si="39"/>
        <v>350000</v>
      </c>
      <c r="V112" s="187"/>
      <c r="W112" s="187"/>
    </row>
    <row r="113" spans="1:23" s="59" customFormat="1" x14ac:dyDescent="0.25">
      <c r="A113" s="56">
        <v>94</v>
      </c>
      <c r="B113" s="113" t="s">
        <v>122</v>
      </c>
      <c r="C113" s="104">
        <v>611</v>
      </c>
      <c r="D113" s="105">
        <v>4</v>
      </c>
      <c r="E113" s="105"/>
      <c r="F113" s="106"/>
      <c r="G113" s="106"/>
      <c r="H113" s="106"/>
      <c r="I113" s="106"/>
      <c r="J113" s="106"/>
      <c r="K113" s="106"/>
      <c r="L113" s="104"/>
      <c r="M113" s="98">
        <f t="shared" ref="M113:T113" si="56">M114+M160</f>
        <v>3500627.61</v>
      </c>
      <c r="N113" s="99">
        <f t="shared" si="56"/>
        <v>2007190.82</v>
      </c>
      <c r="O113" s="460">
        <f t="shared" si="56"/>
        <v>2081642.04</v>
      </c>
      <c r="P113" s="462">
        <f t="shared" si="56"/>
        <v>0</v>
      </c>
      <c r="Q113" s="460">
        <f t="shared" si="56"/>
        <v>0</v>
      </c>
      <c r="R113" s="462">
        <f t="shared" si="56"/>
        <v>0</v>
      </c>
      <c r="S113" s="460">
        <f t="shared" si="56"/>
        <v>0</v>
      </c>
      <c r="T113" s="462">
        <f t="shared" si="56"/>
        <v>0</v>
      </c>
      <c r="U113" s="481">
        <f t="shared" si="39"/>
        <v>2081642.04</v>
      </c>
      <c r="V113" s="187"/>
      <c r="W113" s="187"/>
    </row>
    <row r="114" spans="1:23" s="59" customFormat="1" x14ac:dyDescent="0.25">
      <c r="A114" s="56">
        <v>95</v>
      </c>
      <c r="B114" s="113" t="s">
        <v>123</v>
      </c>
      <c r="C114" s="104">
        <v>611</v>
      </c>
      <c r="D114" s="105">
        <v>4</v>
      </c>
      <c r="E114" s="105">
        <v>9</v>
      </c>
      <c r="F114" s="106"/>
      <c r="G114" s="106"/>
      <c r="H114" s="106"/>
      <c r="I114" s="106"/>
      <c r="J114" s="106"/>
      <c r="K114" s="106"/>
      <c r="L114" s="104"/>
      <c r="M114" s="94">
        <f t="shared" ref="M114:T115" si="57">M115</f>
        <v>3157190.82</v>
      </c>
      <c r="N114" s="95">
        <f t="shared" si="57"/>
        <v>2007190.82</v>
      </c>
      <c r="O114" s="460">
        <f t="shared" si="57"/>
        <v>2081642.04</v>
      </c>
      <c r="P114" s="462">
        <f t="shared" si="57"/>
        <v>0</v>
      </c>
      <c r="Q114" s="460">
        <f t="shared" si="57"/>
        <v>0</v>
      </c>
      <c r="R114" s="462">
        <f t="shared" si="57"/>
        <v>0</v>
      </c>
      <c r="S114" s="460">
        <f t="shared" si="57"/>
        <v>0</v>
      </c>
      <c r="T114" s="462">
        <f t="shared" si="57"/>
        <v>0</v>
      </c>
      <c r="U114" s="481">
        <f t="shared" si="39"/>
        <v>2081642.04</v>
      </c>
      <c r="V114" s="187"/>
      <c r="W114" s="187"/>
    </row>
    <row r="115" spans="1:23" s="59" customFormat="1" ht="166.5" x14ac:dyDescent="0.25">
      <c r="A115" s="56">
        <v>96</v>
      </c>
      <c r="B115" s="113" t="s">
        <v>239</v>
      </c>
      <c r="C115" s="104">
        <v>611</v>
      </c>
      <c r="D115" s="105">
        <v>4</v>
      </c>
      <c r="E115" s="105">
        <v>9</v>
      </c>
      <c r="F115" s="106" t="s">
        <v>12</v>
      </c>
      <c r="G115" s="106"/>
      <c r="H115" s="106"/>
      <c r="I115" s="106"/>
      <c r="J115" s="106"/>
      <c r="K115" s="106"/>
      <c r="L115" s="104"/>
      <c r="M115" s="94">
        <f t="shared" si="57"/>
        <v>3157190.82</v>
      </c>
      <c r="N115" s="95">
        <f t="shared" si="57"/>
        <v>2007190.82</v>
      </c>
      <c r="O115" s="460">
        <f t="shared" si="57"/>
        <v>2081642.04</v>
      </c>
      <c r="P115" s="462">
        <f t="shared" si="57"/>
        <v>0</v>
      </c>
      <c r="Q115" s="460">
        <f t="shared" si="57"/>
        <v>0</v>
      </c>
      <c r="R115" s="462">
        <f t="shared" si="57"/>
        <v>0</v>
      </c>
      <c r="S115" s="460">
        <f t="shared" si="57"/>
        <v>0</v>
      </c>
      <c r="T115" s="462">
        <f t="shared" si="57"/>
        <v>0</v>
      </c>
      <c r="U115" s="481">
        <f t="shared" si="39"/>
        <v>2081642.04</v>
      </c>
      <c r="V115" s="187"/>
      <c r="W115" s="187"/>
    </row>
    <row r="116" spans="1:23" s="59" customFormat="1" ht="111" x14ac:dyDescent="0.25">
      <c r="A116" s="56">
        <v>97</v>
      </c>
      <c r="B116" s="113" t="s">
        <v>244</v>
      </c>
      <c r="C116" s="104">
        <v>611</v>
      </c>
      <c r="D116" s="105">
        <v>4</v>
      </c>
      <c r="E116" s="105">
        <v>9</v>
      </c>
      <c r="F116" s="106" t="s">
        <v>12</v>
      </c>
      <c r="G116" s="106" t="s">
        <v>5</v>
      </c>
      <c r="H116" s="106"/>
      <c r="I116" s="106"/>
      <c r="J116" s="106"/>
      <c r="K116" s="106"/>
      <c r="L116" s="104"/>
      <c r="M116" s="94">
        <f>M117+M145+M142+M139+M121+M129+M132</f>
        <v>3157190.82</v>
      </c>
      <c r="N116" s="95">
        <f>N145+N129</f>
        <v>2007190.82</v>
      </c>
      <c r="O116" s="460">
        <f>O117+O150+O138</f>
        <v>2081642.04</v>
      </c>
      <c r="P116" s="462">
        <f t="shared" ref="P116:T116" si="58">P117+P150+P138</f>
        <v>0</v>
      </c>
      <c r="Q116" s="460">
        <f t="shared" si="58"/>
        <v>0</v>
      </c>
      <c r="R116" s="462">
        <f t="shared" si="58"/>
        <v>0</v>
      </c>
      <c r="S116" s="460">
        <f t="shared" si="58"/>
        <v>0</v>
      </c>
      <c r="T116" s="462">
        <f t="shared" si="58"/>
        <v>0</v>
      </c>
      <c r="U116" s="481">
        <f t="shared" si="39"/>
        <v>2081642.04</v>
      </c>
      <c r="V116" s="187"/>
      <c r="W116" s="187"/>
    </row>
    <row r="117" spans="1:23" s="59" customFormat="1" ht="138.75" x14ac:dyDescent="0.25">
      <c r="A117" s="56">
        <v>98</v>
      </c>
      <c r="B117" s="113" t="s">
        <v>379</v>
      </c>
      <c r="C117" s="104">
        <v>611</v>
      </c>
      <c r="D117" s="105">
        <v>4</v>
      </c>
      <c r="E117" s="105">
        <v>9</v>
      </c>
      <c r="F117" s="106" t="s">
        <v>12</v>
      </c>
      <c r="G117" s="106" t="s">
        <v>5</v>
      </c>
      <c r="H117" s="106" t="s">
        <v>9</v>
      </c>
      <c r="I117" s="106"/>
      <c r="J117" s="106"/>
      <c r="K117" s="106"/>
      <c r="L117" s="104"/>
      <c r="M117" s="94">
        <f t="shared" ref="M117:N117" si="59">M118</f>
        <v>595221.43000000005</v>
      </c>
      <c r="N117" s="95">
        <f t="shared" si="59"/>
        <v>0</v>
      </c>
      <c r="O117" s="460">
        <f>O118+O121+O124+O135</f>
        <v>1670123.35</v>
      </c>
      <c r="P117" s="462">
        <f t="shared" ref="P117:T117" si="60">P118+P121+P124+P135</f>
        <v>0</v>
      </c>
      <c r="Q117" s="460">
        <f t="shared" si="60"/>
        <v>0</v>
      </c>
      <c r="R117" s="462">
        <f t="shared" si="60"/>
        <v>0</v>
      </c>
      <c r="S117" s="460">
        <f t="shared" si="60"/>
        <v>0</v>
      </c>
      <c r="T117" s="462">
        <f t="shared" si="60"/>
        <v>0</v>
      </c>
      <c r="U117" s="481">
        <f t="shared" si="39"/>
        <v>1670123.35</v>
      </c>
      <c r="V117" s="187"/>
      <c r="W117" s="187"/>
    </row>
    <row r="118" spans="1:23" s="59" customFormat="1" ht="55.5" x14ac:dyDescent="0.25">
      <c r="A118" s="56">
        <v>99</v>
      </c>
      <c r="B118" s="113" t="s">
        <v>228</v>
      </c>
      <c r="C118" s="104">
        <v>611</v>
      </c>
      <c r="D118" s="105">
        <v>4</v>
      </c>
      <c r="E118" s="105">
        <v>9</v>
      </c>
      <c r="F118" s="106" t="s">
        <v>12</v>
      </c>
      <c r="G118" s="106" t="s">
        <v>5</v>
      </c>
      <c r="H118" s="106" t="s">
        <v>9</v>
      </c>
      <c r="I118" s="106" t="s">
        <v>26</v>
      </c>
      <c r="J118" s="106" t="s">
        <v>27</v>
      </c>
      <c r="K118" s="106" t="s">
        <v>141</v>
      </c>
      <c r="L118" s="104"/>
      <c r="M118" s="94">
        <f>M119</f>
        <v>595221.43000000005</v>
      </c>
      <c r="N118" s="95">
        <f t="shared" ref="N118:T118" si="61">N120</f>
        <v>0</v>
      </c>
      <c r="O118" s="460">
        <f t="shared" si="61"/>
        <v>1020123.35</v>
      </c>
      <c r="P118" s="462">
        <f t="shared" si="61"/>
        <v>0</v>
      </c>
      <c r="Q118" s="460">
        <f t="shared" si="61"/>
        <v>0</v>
      </c>
      <c r="R118" s="462">
        <f t="shared" si="61"/>
        <v>0</v>
      </c>
      <c r="S118" s="460">
        <f t="shared" si="61"/>
        <v>0</v>
      </c>
      <c r="T118" s="462">
        <f t="shared" si="61"/>
        <v>0</v>
      </c>
      <c r="U118" s="481">
        <f t="shared" si="39"/>
        <v>1020123.35</v>
      </c>
      <c r="V118" s="187"/>
      <c r="W118" s="187"/>
    </row>
    <row r="119" spans="1:23" s="59" customFormat="1" ht="55.5" x14ac:dyDescent="0.25">
      <c r="A119" s="56">
        <v>100</v>
      </c>
      <c r="B119" s="113" t="s">
        <v>149</v>
      </c>
      <c r="C119" s="104">
        <v>611</v>
      </c>
      <c r="D119" s="105">
        <v>4</v>
      </c>
      <c r="E119" s="105">
        <v>9</v>
      </c>
      <c r="F119" s="106" t="s">
        <v>12</v>
      </c>
      <c r="G119" s="106" t="s">
        <v>5</v>
      </c>
      <c r="H119" s="106" t="s">
        <v>9</v>
      </c>
      <c r="I119" s="106" t="s">
        <v>26</v>
      </c>
      <c r="J119" s="106" t="s">
        <v>27</v>
      </c>
      <c r="K119" s="106" t="s">
        <v>141</v>
      </c>
      <c r="L119" s="104">
        <v>200</v>
      </c>
      <c r="M119" s="94">
        <f t="shared" ref="M119:T119" si="62">M120</f>
        <v>595221.43000000005</v>
      </c>
      <c r="N119" s="95">
        <f t="shared" si="62"/>
        <v>0</v>
      </c>
      <c r="O119" s="460">
        <f t="shared" si="62"/>
        <v>1020123.35</v>
      </c>
      <c r="P119" s="462">
        <f t="shared" si="62"/>
        <v>0</v>
      </c>
      <c r="Q119" s="460">
        <f t="shared" si="62"/>
        <v>0</v>
      </c>
      <c r="R119" s="462">
        <f t="shared" si="62"/>
        <v>0</v>
      </c>
      <c r="S119" s="460">
        <f t="shared" si="62"/>
        <v>0</v>
      </c>
      <c r="T119" s="462">
        <f t="shared" si="62"/>
        <v>0</v>
      </c>
      <c r="U119" s="481">
        <f t="shared" si="39"/>
        <v>1020123.35</v>
      </c>
      <c r="V119" s="187"/>
      <c r="W119" s="187"/>
    </row>
    <row r="120" spans="1:23" s="59" customFormat="1" ht="83.25" x14ac:dyDescent="0.25">
      <c r="A120" s="56">
        <v>101</v>
      </c>
      <c r="B120" s="113" t="s">
        <v>150</v>
      </c>
      <c r="C120" s="104">
        <v>611</v>
      </c>
      <c r="D120" s="105">
        <v>4</v>
      </c>
      <c r="E120" s="105">
        <v>9</v>
      </c>
      <c r="F120" s="106" t="s">
        <v>12</v>
      </c>
      <c r="G120" s="106" t="s">
        <v>5</v>
      </c>
      <c r="H120" s="106" t="s">
        <v>9</v>
      </c>
      <c r="I120" s="106" t="s">
        <v>26</v>
      </c>
      <c r="J120" s="106" t="s">
        <v>27</v>
      </c>
      <c r="K120" s="106" t="s">
        <v>141</v>
      </c>
      <c r="L120" s="104">
        <v>240</v>
      </c>
      <c r="M120" s="94">
        <v>595221.43000000005</v>
      </c>
      <c r="N120" s="95">
        <v>0</v>
      </c>
      <c r="O120" s="460">
        <v>1020123.35</v>
      </c>
      <c r="P120" s="462">
        <v>0</v>
      </c>
      <c r="Q120" s="460">
        <v>0</v>
      </c>
      <c r="R120" s="462">
        <v>0</v>
      </c>
      <c r="S120" s="460">
        <v>0</v>
      </c>
      <c r="T120" s="462">
        <v>0</v>
      </c>
      <c r="U120" s="481">
        <f t="shared" si="39"/>
        <v>1020123.35</v>
      </c>
      <c r="V120" s="187"/>
      <c r="W120" s="187"/>
    </row>
    <row r="121" spans="1:23" s="59" customFormat="1" x14ac:dyDescent="0.25">
      <c r="A121" s="56">
        <v>102</v>
      </c>
      <c r="B121" s="113" t="s">
        <v>343</v>
      </c>
      <c r="C121" s="104">
        <v>611</v>
      </c>
      <c r="D121" s="105">
        <v>4</v>
      </c>
      <c r="E121" s="105">
        <v>9</v>
      </c>
      <c r="F121" s="106" t="s">
        <v>12</v>
      </c>
      <c r="G121" s="106" t="s">
        <v>5</v>
      </c>
      <c r="H121" s="106" t="s">
        <v>9</v>
      </c>
      <c r="I121" s="106" t="s">
        <v>26</v>
      </c>
      <c r="J121" s="106" t="s">
        <v>162</v>
      </c>
      <c r="K121" s="106" t="s">
        <v>141</v>
      </c>
      <c r="L121" s="104"/>
      <c r="M121" s="94">
        <f>M127+M122</f>
        <v>0</v>
      </c>
      <c r="N121" s="95">
        <f>N127</f>
        <v>0</v>
      </c>
      <c r="O121" s="460">
        <f>O127+O122</f>
        <v>450000</v>
      </c>
      <c r="P121" s="462">
        <f>P127</f>
        <v>0</v>
      </c>
      <c r="Q121" s="460">
        <f>Q127+Q122</f>
        <v>0</v>
      </c>
      <c r="R121" s="462">
        <f>R127</f>
        <v>0</v>
      </c>
      <c r="S121" s="460">
        <f>S127+S122</f>
        <v>0</v>
      </c>
      <c r="T121" s="462">
        <f>T127</f>
        <v>0</v>
      </c>
      <c r="U121" s="481">
        <f t="shared" si="39"/>
        <v>450000</v>
      </c>
      <c r="V121" s="187"/>
      <c r="W121" s="187"/>
    </row>
    <row r="122" spans="1:23" s="59" customFormat="1" ht="55.5" x14ac:dyDescent="0.25">
      <c r="A122" s="56">
        <v>103</v>
      </c>
      <c r="B122" s="113" t="s">
        <v>149</v>
      </c>
      <c r="C122" s="104">
        <v>611</v>
      </c>
      <c r="D122" s="105">
        <v>4</v>
      </c>
      <c r="E122" s="105">
        <v>9</v>
      </c>
      <c r="F122" s="106" t="s">
        <v>12</v>
      </c>
      <c r="G122" s="106" t="s">
        <v>5</v>
      </c>
      <c r="H122" s="106" t="s">
        <v>9</v>
      </c>
      <c r="I122" s="106" t="s">
        <v>26</v>
      </c>
      <c r="J122" s="106" t="s">
        <v>162</v>
      </c>
      <c r="K122" s="106" t="s">
        <v>141</v>
      </c>
      <c r="L122" s="104">
        <v>200</v>
      </c>
      <c r="M122" s="94">
        <f>M123</f>
        <v>0</v>
      </c>
      <c r="N122" s="95">
        <v>0</v>
      </c>
      <c r="O122" s="460">
        <f>O123</f>
        <v>450000</v>
      </c>
      <c r="P122" s="462">
        <v>0</v>
      </c>
      <c r="Q122" s="460">
        <f>Q123</f>
        <v>0</v>
      </c>
      <c r="R122" s="462">
        <v>0</v>
      </c>
      <c r="S122" s="460">
        <f>S123</f>
        <v>0</v>
      </c>
      <c r="T122" s="462">
        <v>0</v>
      </c>
      <c r="U122" s="481">
        <f t="shared" si="39"/>
        <v>450000</v>
      </c>
      <c r="V122" s="187"/>
      <c r="W122" s="187"/>
    </row>
    <row r="123" spans="1:23" s="59" customFormat="1" ht="83.25" x14ac:dyDescent="0.25">
      <c r="A123" s="56">
        <v>104</v>
      </c>
      <c r="B123" s="113" t="s">
        <v>166</v>
      </c>
      <c r="C123" s="104">
        <v>611</v>
      </c>
      <c r="D123" s="105">
        <v>4</v>
      </c>
      <c r="E123" s="105">
        <v>9</v>
      </c>
      <c r="F123" s="106" t="s">
        <v>12</v>
      </c>
      <c r="G123" s="106" t="s">
        <v>5</v>
      </c>
      <c r="H123" s="106" t="s">
        <v>9</v>
      </c>
      <c r="I123" s="106" t="s">
        <v>26</v>
      </c>
      <c r="J123" s="106" t="s">
        <v>162</v>
      </c>
      <c r="K123" s="106" t="s">
        <v>141</v>
      </c>
      <c r="L123" s="104">
        <v>240</v>
      </c>
      <c r="M123" s="94">
        <v>0</v>
      </c>
      <c r="N123" s="95">
        <v>0</v>
      </c>
      <c r="O123" s="460">
        <f>600000-150000</f>
        <v>450000</v>
      </c>
      <c r="P123" s="462">
        <v>0</v>
      </c>
      <c r="Q123" s="460">
        <v>0</v>
      </c>
      <c r="R123" s="462">
        <v>0</v>
      </c>
      <c r="S123" s="460">
        <v>0</v>
      </c>
      <c r="T123" s="462">
        <v>0</v>
      </c>
      <c r="U123" s="481">
        <f t="shared" si="39"/>
        <v>450000</v>
      </c>
      <c r="V123" s="187"/>
      <c r="W123" s="187"/>
    </row>
    <row r="124" spans="1:23" s="59" customFormat="1" ht="138.75" x14ac:dyDescent="0.25">
      <c r="A124" s="56">
        <v>105</v>
      </c>
      <c r="B124" s="113" t="s">
        <v>385</v>
      </c>
      <c r="C124" s="104">
        <v>611</v>
      </c>
      <c r="D124" s="105">
        <v>4</v>
      </c>
      <c r="E124" s="105">
        <v>9</v>
      </c>
      <c r="F124" s="106" t="s">
        <v>12</v>
      </c>
      <c r="G124" s="106" t="s">
        <v>5</v>
      </c>
      <c r="H124" s="106" t="s">
        <v>9</v>
      </c>
      <c r="I124" s="106" t="s">
        <v>26</v>
      </c>
      <c r="J124" s="106" t="s">
        <v>369</v>
      </c>
      <c r="K124" s="106" t="s">
        <v>141</v>
      </c>
      <c r="L124" s="104"/>
      <c r="M124" s="94">
        <f>M130+M125</f>
        <v>2007190.82</v>
      </c>
      <c r="N124" s="95">
        <f>N130</f>
        <v>2007190.82</v>
      </c>
      <c r="O124" s="460">
        <f>O130+O125</f>
        <v>100000</v>
      </c>
      <c r="P124" s="462">
        <f>P130</f>
        <v>0</v>
      </c>
      <c r="Q124" s="460">
        <f>Q130+Q125</f>
        <v>0</v>
      </c>
      <c r="R124" s="462">
        <f>R130</f>
        <v>0</v>
      </c>
      <c r="S124" s="460">
        <f>S130+S125</f>
        <v>0</v>
      </c>
      <c r="T124" s="462">
        <f>T130</f>
        <v>0</v>
      </c>
      <c r="U124" s="481">
        <f t="shared" si="39"/>
        <v>100000</v>
      </c>
      <c r="V124" s="187"/>
      <c r="W124" s="187"/>
    </row>
    <row r="125" spans="1:23" s="59" customFormat="1" ht="55.5" x14ac:dyDescent="0.25">
      <c r="A125" s="56">
        <v>106</v>
      </c>
      <c r="B125" s="113" t="s">
        <v>149</v>
      </c>
      <c r="C125" s="104">
        <v>611</v>
      </c>
      <c r="D125" s="105">
        <v>4</v>
      </c>
      <c r="E125" s="105">
        <v>9</v>
      </c>
      <c r="F125" s="106" t="s">
        <v>12</v>
      </c>
      <c r="G125" s="106" t="s">
        <v>5</v>
      </c>
      <c r="H125" s="106" t="s">
        <v>9</v>
      </c>
      <c r="I125" s="106" t="s">
        <v>26</v>
      </c>
      <c r="J125" s="106" t="s">
        <v>369</v>
      </c>
      <c r="K125" s="106" t="s">
        <v>141</v>
      </c>
      <c r="L125" s="104">
        <v>200</v>
      </c>
      <c r="M125" s="94">
        <f>M126</f>
        <v>0</v>
      </c>
      <c r="N125" s="95">
        <v>0</v>
      </c>
      <c r="O125" s="460">
        <f>O126</f>
        <v>100000</v>
      </c>
      <c r="P125" s="462">
        <v>0</v>
      </c>
      <c r="Q125" s="460">
        <f>Q126</f>
        <v>0</v>
      </c>
      <c r="R125" s="462">
        <v>0</v>
      </c>
      <c r="S125" s="460">
        <f>S126</f>
        <v>0</v>
      </c>
      <c r="T125" s="462">
        <v>0</v>
      </c>
      <c r="U125" s="481">
        <f t="shared" si="39"/>
        <v>100000</v>
      </c>
      <c r="V125" s="187"/>
      <c r="W125" s="187"/>
    </row>
    <row r="126" spans="1:23" s="59" customFormat="1" ht="83.25" x14ac:dyDescent="0.25">
      <c r="A126" s="56">
        <v>107</v>
      </c>
      <c r="B126" s="113" t="s">
        <v>166</v>
      </c>
      <c r="C126" s="104">
        <v>611</v>
      </c>
      <c r="D126" s="105">
        <v>4</v>
      </c>
      <c r="E126" s="105">
        <v>9</v>
      </c>
      <c r="F126" s="106" t="s">
        <v>12</v>
      </c>
      <c r="G126" s="106" t="s">
        <v>5</v>
      </c>
      <c r="H126" s="106" t="s">
        <v>9</v>
      </c>
      <c r="I126" s="106" t="s">
        <v>26</v>
      </c>
      <c r="J126" s="106" t="s">
        <v>369</v>
      </c>
      <c r="K126" s="106" t="s">
        <v>141</v>
      </c>
      <c r="L126" s="104">
        <v>240</v>
      </c>
      <c r="M126" s="94">
        <v>0</v>
      </c>
      <c r="N126" s="95">
        <v>0</v>
      </c>
      <c r="O126" s="460">
        <v>100000</v>
      </c>
      <c r="P126" s="462">
        <v>0</v>
      </c>
      <c r="Q126" s="460">
        <v>0</v>
      </c>
      <c r="R126" s="462">
        <v>0</v>
      </c>
      <c r="S126" s="460">
        <v>0</v>
      </c>
      <c r="T126" s="462">
        <v>0</v>
      </c>
      <c r="U126" s="481">
        <f t="shared" si="39"/>
        <v>100000</v>
      </c>
      <c r="V126" s="187"/>
      <c r="W126" s="187"/>
    </row>
    <row r="127" spans="1:23" s="57" customFormat="1" ht="54.75" hidden="1" customHeight="1" x14ac:dyDescent="0.25">
      <c r="A127" s="56">
        <v>108</v>
      </c>
      <c r="B127" s="113" t="s">
        <v>177</v>
      </c>
      <c r="C127" s="104">
        <v>611</v>
      </c>
      <c r="D127" s="105">
        <v>4</v>
      </c>
      <c r="E127" s="105">
        <v>9</v>
      </c>
      <c r="F127" s="106" t="s">
        <v>12</v>
      </c>
      <c r="G127" s="106" t="s">
        <v>5</v>
      </c>
      <c r="H127" s="106" t="s">
        <v>9</v>
      </c>
      <c r="I127" s="106" t="s">
        <v>224</v>
      </c>
      <c r="J127" s="106" t="s">
        <v>223</v>
      </c>
      <c r="K127" s="106" t="s">
        <v>141</v>
      </c>
      <c r="L127" s="104">
        <v>200</v>
      </c>
      <c r="M127" s="94">
        <v>0</v>
      </c>
      <c r="N127" s="95">
        <v>0</v>
      </c>
      <c r="O127" s="96">
        <v>0</v>
      </c>
      <c r="P127" s="97">
        <v>0</v>
      </c>
      <c r="Q127" s="94">
        <v>0</v>
      </c>
      <c r="R127" s="95">
        <v>0</v>
      </c>
      <c r="S127" s="94">
        <v>0</v>
      </c>
      <c r="T127" s="95">
        <v>0</v>
      </c>
      <c r="U127" s="461">
        <f t="shared" si="39"/>
        <v>0</v>
      </c>
      <c r="V127" s="185"/>
      <c r="W127" s="185"/>
    </row>
    <row r="128" spans="1:23" s="57" customFormat="1" ht="83.25" hidden="1" x14ac:dyDescent="0.25">
      <c r="A128" s="56">
        <v>109</v>
      </c>
      <c r="B128" s="113" t="s">
        <v>166</v>
      </c>
      <c r="C128" s="104">
        <v>611</v>
      </c>
      <c r="D128" s="105">
        <v>4</v>
      </c>
      <c r="E128" s="105">
        <v>9</v>
      </c>
      <c r="F128" s="106" t="s">
        <v>12</v>
      </c>
      <c r="G128" s="106" t="s">
        <v>5</v>
      </c>
      <c r="H128" s="106" t="s">
        <v>9</v>
      </c>
      <c r="I128" s="106" t="s">
        <v>224</v>
      </c>
      <c r="J128" s="106" t="s">
        <v>223</v>
      </c>
      <c r="K128" s="106" t="s">
        <v>141</v>
      </c>
      <c r="L128" s="104">
        <v>240</v>
      </c>
      <c r="M128" s="94">
        <v>0</v>
      </c>
      <c r="N128" s="95">
        <v>0</v>
      </c>
      <c r="O128" s="96">
        <v>0</v>
      </c>
      <c r="P128" s="97">
        <v>0</v>
      </c>
      <c r="Q128" s="94">
        <v>0</v>
      </c>
      <c r="R128" s="95">
        <v>0</v>
      </c>
      <c r="S128" s="94">
        <v>0</v>
      </c>
      <c r="T128" s="95">
        <v>0</v>
      </c>
      <c r="U128" s="461">
        <f t="shared" si="39"/>
        <v>0</v>
      </c>
      <c r="V128" s="185"/>
      <c r="W128" s="185"/>
    </row>
    <row r="129" spans="1:23" s="57" customFormat="1" ht="55.5" hidden="1" x14ac:dyDescent="0.25">
      <c r="A129" s="56">
        <v>110</v>
      </c>
      <c r="B129" s="113" t="s">
        <v>172</v>
      </c>
      <c r="C129" s="104">
        <v>611</v>
      </c>
      <c r="D129" s="105">
        <v>4</v>
      </c>
      <c r="E129" s="105">
        <v>9</v>
      </c>
      <c r="F129" s="106" t="s">
        <v>12</v>
      </c>
      <c r="G129" s="106" t="s">
        <v>5</v>
      </c>
      <c r="H129" s="106" t="s">
        <v>9</v>
      </c>
      <c r="I129" s="106" t="s">
        <v>45</v>
      </c>
      <c r="J129" s="106" t="s">
        <v>335</v>
      </c>
      <c r="K129" s="106" t="s">
        <v>141</v>
      </c>
      <c r="L129" s="104"/>
      <c r="M129" s="94">
        <f t="shared" ref="M129:R129" si="63">M131</f>
        <v>2007190.82</v>
      </c>
      <c r="N129" s="95">
        <f t="shared" si="63"/>
        <v>2007190.82</v>
      </c>
      <c r="O129" s="96">
        <f t="shared" si="63"/>
        <v>0</v>
      </c>
      <c r="P129" s="97">
        <f t="shared" si="63"/>
        <v>0</v>
      </c>
      <c r="Q129" s="94">
        <f t="shared" si="63"/>
        <v>0</v>
      </c>
      <c r="R129" s="95">
        <f t="shared" si="63"/>
        <v>0</v>
      </c>
      <c r="S129" s="94">
        <f>S131</f>
        <v>0</v>
      </c>
      <c r="T129" s="95">
        <f>T131</f>
        <v>0</v>
      </c>
      <c r="U129" s="461">
        <f t="shared" si="39"/>
        <v>0</v>
      </c>
      <c r="V129" s="185"/>
      <c r="W129" s="185"/>
    </row>
    <row r="130" spans="1:23" s="57" customFormat="1" ht="55.5" hidden="1" x14ac:dyDescent="0.25">
      <c r="A130" s="56">
        <v>111</v>
      </c>
      <c r="B130" s="113" t="s">
        <v>149</v>
      </c>
      <c r="C130" s="104">
        <v>611</v>
      </c>
      <c r="D130" s="105">
        <v>4</v>
      </c>
      <c r="E130" s="105">
        <v>9</v>
      </c>
      <c r="F130" s="106" t="s">
        <v>12</v>
      </c>
      <c r="G130" s="106" t="s">
        <v>5</v>
      </c>
      <c r="H130" s="106" t="s">
        <v>9</v>
      </c>
      <c r="I130" s="106" t="s">
        <v>45</v>
      </c>
      <c r="J130" s="106" t="s">
        <v>335</v>
      </c>
      <c r="K130" s="106" t="s">
        <v>141</v>
      </c>
      <c r="L130" s="104">
        <v>200</v>
      </c>
      <c r="M130" s="94">
        <f t="shared" ref="M130:T130" si="64">M131</f>
        <v>2007190.82</v>
      </c>
      <c r="N130" s="95">
        <f t="shared" si="64"/>
        <v>2007190.82</v>
      </c>
      <c r="O130" s="96">
        <f t="shared" si="64"/>
        <v>0</v>
      </c>
      <c r="P130" s="97">
        <f t="shared" si="64"/>
        <v>0</v>
      </c>
      <c r="Q130" s="94">
        <f t="shared" si="64"/>
        <v>0</v>
      </c>
      <c r="R130" s="95">
        <f t="shared" si="64"/>
        <v>0</v>
      </c>
      <c r="S130" s="94">
        <f t="shared" si="64"/>
        <v>0</v>
      </c>
      <c r="T130" s="95">
        <f t="shared" si="64"/>
        <v>0</v>
      </c>
      <c r="U130" s="461">
        <f t="shared" si="39"/>
        <v>0</v>
      </c>
      <c r="V130" s="185"/>
      <c r="W130" s="185"/>
    </row>
    <row r="131" spans="1:23" s="57" customFormat="1" ht="83.25" hidden="1" x14ac:dyDescent="0.25">
      <c r="A131" s="56">
        <v>112</v>
      </c>
      <c r="B131" s="113" t="s">
        <v>150</v>
      </c>
      <c r="C131" s="104">
        <v>611</v>
      </c>
      <c r="D131" s="105">
        <v>4</v>
      </c>
      <c r="E131" s="105">
        <v>9</v>
      </c>
      <c r="F131" s="106" t="s">
        <v>12</v>
      </c>
      <c r="G131" s="106" t="s">
        <v>5</v>
      </c>
      <c r="H131" s="106" t="s">
        <v>9</v>
      </c>
      <c r="I131" s="106" t="s">
        <v>45</v>
      </c>
      <c r="J131" s="106" t="s">
        <v>335</v>
      </c>
      <c r="K131" s="106" t="s">
        <v>141</v>
      </c>
      <c r="L131" s="104">
        <v>240</v>
      </c>
      <c r="M131" s="94">
        <v>2007190.82</v>
      </c>
      <c r="N131" s="94">
        <v>2007190.82</v>
      </c>
      <c r="O131" s="96">
        <v>0</v>
      </c>
      <c r="P131" s="97">
        <v>0</v>
      </c>
      <c r="Q131" s="94">
        <v>0</v>
      </c>
      <c r="R131" s="95">
        <v>0</v>
      </c>
      <c r="S131" s="94">
        <v>0</v>
      </c>
      <c r="T131" s="95">
        <v>0</v>
      </c>
      <c r="U131" s="461">
        <f t="shared" si="39"/>
        <v>0</v>
      </c>
      <c r="V131" s="185"/>
      <c r="W131" s="185"/>
    </row>
    <row r="132" spans="1:23" s="57" customFormat="1" ht="55.5" hidden="1" x14ac:dyDescent="0.25">
      <c r="A132" s="56">
        <v>113</v>
      </c>
      <c r="B132" s="113" t="s">
        <v>172</v>
      </c>
      <c r="C132" s="104">
        <v>611</v>
      </c>
      <c r="D132" s="105">
        <v>4</v>
      </c>
      <c r="E132" s="105">
        <v>9</v>
      </c>
      <c r="F132" s="106" t="s">
        <v>12</v>
      </c>
      <c r="G132" s="106" t="s">
        <v>5</v>
      </c>
      <c r="H132" s="106" t="s">
        <v>9</v>
      </c>
      <c r="I132" s="106" t="s">
        <v>224</v>
      </c>
      <c r="J132" s="106" t="s">
        <v>335</v>
      </c>
      <c r="K132" s="106" t="s">
        <v>141</v>
      </c>
      <c r="L132" s="104"/>
      <c r="M132" s="94">
        <f t="shared" ref="M132:R132" si="65">M134</f>
        <v>129778.57</v>
      </c>
      <c r="N132" s="95">
        <f t="shared" si="65"/>
        <v>0</v>
      </c>
      <c r="O132" s="96">
        <f t="shared" si="65"/>
        <v>0</v>
      </c>
      <c r="P132" s="97">
        <f t="shared" si="65"/>
        <v>0</v>
      </c>
      <c r="Q132" s="94">
        <f t="shared" si="65"/>
        <v>0</v>
      </c>
      <c r="R132" s="95">
        <f t="shared" si="65"/>
        <v>0</v>
      </c>
      <c r="S132" s="94">
        <f>S134</f>
        <v>0</v>
      </c>
      <c r="T132" s="95">
        <f>T134</f>
        <v>0</v>
      </c>
      <c r="U132" s="461">
        <f t="shared" si="39"/>
        <v>0</v>
      </c>
      <c r="V132" s="185"/>
      <c r="W132" s="185"/>
    </row>
    <row r="133" spans="1:23" s="57" customFormat="1" ht="55.5" hidden="1" x14ac:dyDescent="0.25">
      <c r="A133" s="56">
        <v>114</v>
      </c>
      <c r="B133" s="113" t="s">
        <v>149</v>
      </c>
      <c r="C133" s="104">
        <v>611</v>
      </c>
      <c r="D133" s="105">
        <v>4</v>
      </c>
      <c r="E133" s="105">
        <v>9</v>
      </c>
      <c r="F133" s="106" t="s">
        <v>12</v>
      </c>
      <c r="G133" s="106" t="s">
        <v>5</v>
      </c>
      <c r="H133" s="106" t="s">
        <v>9</v>
      </c>
      <c r="I133" s="106" t="s">
        <v>224</v>
      </c>
      <c r="J133" s="106" t="s">
        <v>335</v>
      </c>
      <c r="K133" s="106" t="s">
        <v>141</v>
      </c>
      <c r="L133" s="104">
        <v>200</v>
      </c>
      <c r="M133" s="94">
        <f t="shared" ref="M133:T133" si="66">M134</f>
        <v>129778.57</v>
      </c>
      <c r="N133" s="95">
        <f t="shared" si="66"/>
        <v>0</v>
      </c>
      <c r="O133" s="96">
        <f t="shared" si="66"/>
        <v>0</v>
      </c>
      <c r="P133" s="97">
        <f t="shared" si="66"/>
        <v>0</v>
      </c>
      <c r="Q133" s="94">
        <f t="shared" si="66"/>
        <v>0</v>
      </c>
      <c r="R133" s="95">
        <f t="shared" si="66"/>
        <v>0</v>
      </c>
      <c r="S133" s="94">
        <f t="shared" si="66"/>
        <v>0</v>
      </c>
      <c r="T133" s="95">
        <f t="shared" si="66"/>
        <v>0</v>
      </c>
      <c r="U133" s="461">
        <f t="shared" si="39"/>
        <v>0</v>
      </c>
      <c r="V133" s="185"/>
      <c r="W133" s="185"/>
    </row>
    <row r="134" spans="1:23" s="57" customFormat="1" ht="83.25" hidden="1" x14ac:dyDescent="0.25">
      <c r="A134" s="56">
        <v>115</v>
      </c>
      <c r="B134" s="113" t="s">
        <v>150</v>
      </c>
      <c r="C134" s="104">
        <v>611</v>
      </c>
      <c r="D134" s="105">
        <v>4</v>
      </c>
      <c r="E134" s="105">
        <v>9</v>
      </c>
      <c r="F134" s="106" t="s">
        <v>12</v>
      </c>
      <c r="G134" s="106" t="s">
        <v>5</v>
      </c>
      <c r="H134" s="106" t="s">
        <v>9</v>
      </c>
      <c r="I134" s="106" t="s">
        <v>224</v>
      </c>
      <c r="J134" s="106" t="s">
        <v>335</v>
      </c>
      <c r="K134" s="106" t="s">
        <v>141</v>
      </c>
      <c r="L134" s="104">
        <v>240</v>
      </c>
      <c r="M134" s="94">
        <v>129778.57</v>
      </c>
      <c r="N134" s="95">
        <v>0</v>
      </c>
      <c r="O134" s="96">
        <v>0</v>
      </c>
      <c r="P134" s="97">
        <v>0</v>
      </c>
      <c r="Q134" s="94">
        <v>0</v>
      </c>
      <c r="R134" s="95">
        <v>0</v>
      </c>
      <c r="S134" s="94">
        <v>0</v>
      </c>
      <c r="T134" s="95">
        <v>0</v>
      </c>
      <c r="U134" s="461">
        <f t="shared" si="39"/>
        <v>0</v>
      </c>
      <c r="V134" s="185"/>
      <c r="W134" s="185"/>
    </row>
    <row r="135" spans="1:23" s="59" customFormat="1" ht="83.25" x14ac:dyDescent="0.25">
      <c r="A135" s="56">
        <v>116</v>
      </c>
      <c r="B135" s="113" t="s">
        <v>393</v>
      </c>
      <c r="C135" s="104">
        <v>611</v>
      </c>
      <c r="D135" s="105">
        <v>4</v>
      </c>
      <c r="E135" s="105">
        <v>9</v>
      </c>
      <c r="F135" s="106" t="s">
        <v>12</v>
      </c>
      <c r="G135" s="106" t="s">
        <v>5</v>
      </c>
      <c r="H135" s="106" t="s">
        <v>9</v>
      </c>
      <c r="I135" s="106" t="s">
        <v>26</v>
      </c>
      <c r="J135" s="106" t="s">
        <v>392</v>
      </c>
      <c r="K135" s="106" t="s">
        <v>141</v>
      </c>
      <c r="L135" s="104"/>
      <c r="M135" s="94"/>
      <c r="N135" s="95"/>
      <c r="O135" s="460">
        <f>O136</f>
        <v>100000</v>
      </c>
      <c r="P135" s="462">
        <f t="shared" ref="P135:T135" si="67">P136</f>
        <v>0</v>
      </c>
      <c r="Q135" s="460">
        <f t="shared" si="67"/>
        <v>0</v>
      </c>
      <c r="R135" s="462">
        <f t="shared" si="67"/>
        <v>0</v>
      </c>
      <c r="S135" s="460">
        <f t="shared" si="67"/>
        <v>0</v>
      </c>
      <c r="T135" s="462">
        <f t="shared" si="67"/>
        <v>0</v>
      </c>
      <c r="U135" s="481">
        <f t="shared" si="39"/>
        <v>100000</v>
      </c>
      <c r="V135" s="187"/>
      <c r="W135" s="187"/>
    </row>
    <row r="136" spans="1:23" s="59" customFormat="1" ht="55.5" x14ac:dyDescent="0.25">
      <c r="A136" s="56">
        <v>117</v>
      </c>
      <c r="B136" s="113" t="s">
        <v>149</v>
      </c>
      <c r="C136" s="104">
        <v>611</v>
      </c>
      <c r="D136" s="105">
        <v>4</v>
      </c>
      <c r="E136" s="105">
        <v>9</v>
      </c>
      <c r="F136" s="106" t="s">
        <v>12</v>
      </c>
      <c r="G136" s="106" t="s">
        <v>5</v>
      </c>
      <c r="H136" s="106" t="s">
        <v>9</v>
      </c>
      <c r="I136" s="106" t="s">
        <v>26</v>
      </c>
      <c r="J136" s="106" t="s">
        <v>392</v>
      </c>
      <c r="K136" s="106" t="s">
        <v>141</v>
      </c>
      <c r="L136" s="104">
        <v>200</v>
      </c>
      <c r="M136" s="94"/>
      <c r="N136" s="95"/>
      <c r="O136" s="460">
        <f>O137</f>
        <v>100000</v>
      </c>
      <c r="P136" s="462">
        <v>0</v>
      </c>
      <c r="Q136" s="460">
        <f>Q137</f>
        <v>0</v>
      </c>
      <c r="R136" s="462">
        <v>0</v>
      </c>
      <c r="S136" s="460">
        <f>S137</f>
        <v>0</v>
      </c>
      <c r="T136" s="462">
        <v>0</v>
      </c>
      <c r="U136" s="481">
        <f t="shared" si="39"/>
        <v>100000</v>
      </c>
      <c r="V136" s="187"/>
      <c r="W136" s="187"/>
    </row>
    <row r="137" spans="1:23" s="59" customFormat="1" ht="83.25" x14ac:dyDescent="0.25">
      <c r="A137" s="56">
        <v>118</v>
      </c>
      <c r="B137" s="113" t="s">
        <v>166</v>
      </c>
      <c r="C137" s="104">
        <v>611</v>
      </c>
      <c r="D137" s="105">
        <v>4</v>
      </c>
      <c r="E137" s="105">
        <v>9</v>
      </c>
      <c r="F137" s="106" t="s">
        <v>12</v>
      </c>
      <c r="G137" s="106" t="s">
        <v>5</v>
      </c>
      <c r="H137" s="106" t="s">
        <v>9</v>
      </c>
      <c r="I137" s="106" t="s">
        <v>26</v>
      </c>
      <c r="J137" s="106" t="s">
        <v>392</v>
      </c>
      <c r="K137" s="106" t="s">
        <v>141</v>
      </c>
      <c r="L137" s="104">
        <v>240</v>
      </c>
      <c r="M137" s="94"/>
      <c r="N137" s="95"/>
      <c r="O137" s="460">
        <v>100000</v>
      </c>
      <c r="P137" s="462">
        <v>0</v>
      </c>
      <c r="Q137" s="460">
        <v>0</v>
      </c>
      <c r="R137" s="462">
        <v>0</v>
      </c>
      <c r="S137" s="460">
        <v>0</v>
      </c>
      <c r="T137" s="462">
        <v>0</v>
      </c>
      <c r="U137" s="481">
        <f t="shared" si="39"/>
        <v>100000</v>
      </c>
      <c r="V137" s="187"/>
      <c r="W137" s="187"/>
    </row>
    <row r="138" spans="1:23" s="59" customFormat="1" x14ac:dyDescent="0.25">
      <c r="A138" s="56">
        <v>119</v>
      </c>
      <c r="B138" s="113" t="s">
        <v>173</v>
      </c>
      <c r="C138" s="104">
        <v>611</v>
      </c>
      <c r="D138" s="105">
        <v>4</v>
      </c>
      <c r="E138" s="105">
        <v>9</v>
      </c>
      <c r="F138" s="106" t="s">
        <v>12</v>
      </c>
      <c r="G138" s="106" t="s">
        <v>5</v>
      </c>
      <c r="H138" s="106" t="s">
        <v>19</v>
      </c>
      <c r="I138" s="106"/>
      <c r="J138" s="106"/>
      <c r="K138" s="106"/>
      <c r="L138" s="104"/>
      <c r="M138" s="94">
        <f>M139</f>
        <v>30000</v>
      </c>
      <c r="N138" s="95">
        <v>0</v>
      </c>
      <c r="O138" s="460">
        <f>O139</f>
        <v>150000</v>
      </c>
      <c r="P138" s="462">
        <v>0</v>
      </c>
      <c r="Q138" s="460">
        <f>Q139</f>
        <v>0</v>
      </c>
      <c r="R138" s="462">
        <v>0</v>
      </c>
      <c r="S138" s="460">
        <f>S139</f>
        <v>0</v>
      </c>
      <c r="T138" s="462">
        <v>0</v>
      </c>
      <c r="U138" s="481">
        <f t="shared" si="39"/>
        <v>150000</v>
      </c>
      <c r="V138" s="187"/>
      <c r="W138" s="187"/>
    </row>
    <row r="139" spans="1:23" s="59" customFormat="1" ht="55.5" x14ac:dyDescent="0.25">
      <c r="A139" s="56">
        <v>120</v>
      </c>
      <c r="B139" s="113" t="s">
        <v>380</v>
      </c>
      <c r="C139" s="104">
        <v>611</v>
      </c>
      <c r="D139" s="105">
        <v>4</v>
      </c>
      <c r="E139" s="105">
        <v>9</v>
      </c>
      <c r="F139" s="106" t="s">
        <v>12</v>
      </c>
      <c r="G139" s="106" t="s">
        <v>5</v>
      </c>
      <c r="H139" s="106" t="s">
        <v>19</v>
      </c>
      <c r="I139" s="106" t="s">
        <v>26</v>
      </c>
      <c r="J139" s="106" t="s">
        <v>27</v>
      </c>
      <c r="K139" s="106" t="s">
        <v>141</v>
      </c>
      <c r="L139" s="104"/>
      <c r="M139" s="94">
        <f>M140</f>
        <v>30000</v>
      </c>
      <c r="N139" s="95">
        <v>0</v>
      </c>
      <c r="O139" s="460">
        <f>O140</f>
        <v>150000</v>
      </c>
      <c r="P139" s="462">
        <v>0</v>
      </c>
      <c r="Q139" s="460">
        <f>Q140</f>
        <v>0</v>
      </c>
      <c r="R139" s="462">
        <v>0</v>
      </c>
      <c r="S139" s="460">
        <f>S140</f>
        <v>0</v>
      </c>
      <c r="T139" s="462">
        <v>0</v>
      </c>
      <c r="U139" s="481">
        <f t="shared" si="39"/>
        <v>150000</v>
      </c>
      <c r="V139" s="187"/>
      <c r="W139" s="187"/>
    </row>
    <row r="140" spans="1:23" s="59" customFormat="1" x14ac:dyDescent="0.25">
      <c r="A140" s="56">
        <v>121</v>
      </c>
      <c r="B140" s="113" t="s">
        <v>174</v>
      </c>
      <c r="C140" s="104">
        <v>611</v>
      </c>
      <c r="D140" s="105">
        <v>4</v>
      </c>
      <c r="E140" s="105">
        <v>9</v>
      </c>
      <c r="F140" s="106" t="s">
        <v>12</v>
      </c>
      <c r="G140" s="106" t="s">
        <v>5</v>
      </c>
      <c r="H140" s="106" t="s">
        <v>19</v>
      </c>
      <c r="I140" s="106" t="s">
        <v>26</v>
      </c>
      <c r="J140" s="106" t="s">
        <v>27</v>
      </c>
      <c r="K140" s="106" t="s">
        <v>141</v>
      </c>
      <c r="L140" s="104">
        <v>200</v>
      </c>
      <c r="M140" s="94">
        <f>M141</f>
        <v>30000</v>
      </c>
      <c r="N140" s="95">
        <v>0</v>
      </c>
      <c r="O140" s="460">
        <f>O141</f>
        <v>150000</v>
      </c>
      <c r="P140" s="462">
        <v>0</v>
      </c>
      <c r="Q140" s="460">
        <f>Q141</f>
        <v>0</v>
      </c>
      <c r="R140" s="462">
        <v>0</v>
      </c>
      <c r="S140" s="460">
        <f>S141</f>
        <v>0</v>
      </c>
      <c r="T140" s="462">
        <v>0</v>
      </c>
      <c r="U140" s="481">
        <f t="shared" si="39"/>
        <v>150000</v>
      </c>
      <c r="V140" s="187"/>
      <c r="W140" s="187"/>
    </row>
    <row r="141" spans="1:23" s="59" customFormat="1" ht="83.25" x14ac:dyDescent="0.25">
      <c r="A141" s="56">
        <v>122</v>
      </c>
      <c r="B141" s="113" t="s">
        <v>166</v>
      </c>
      <c r="C141" s="104">
        <v>611</v>
      </c>
      <c r="D141" s="105">
        <v>4</v>
      </c>
      <c r="E141" s="105">
        <v>9</v>
      </c>
      <c r="F141" s="106" t="s">
        <v>12</v>
      </c>
      <c r="G141" s="106" t="s">
        <v>5</v>
      </c>
      <c r="H141" s="106" t="s">
        <v>19</v>
      </c>
      <c r="I141" s="106" t="s">
        <v>26</v>
      </c>
      <c r="J141" s="106" t="s">
        <v>27</v>
      </c>
      <c r="K141" s="106" t="s">
        <v>141</v>
      </c>
      <c r="L141" s="104">
        <v>240</v>
      </c>
      <c r="M141" s="94">
        <v>30000</v>
      </c>
      <c r="N141" s="95">
        <v>0</v>
      </c>
      <c r="O141" s="460">
        <v>150000</v>
      </c>
      <c r="P141" s="462">
        <v>0</v>
      </c>
      <c r="Q141" s="460">
        <v>0</v>
      </c>
      <c r="R141" s="462">
        <v>0</v>
      </c>
      <c r="S141" s="460">
        <v>0</v>
      </c>
      <c r="T141" s="462">
        <v>0</v>
      </c>
      <c r="U141" s="481">
        <f t="shared" si="39"/>
        <v>150000</v>
      </c>
      <c r="V141" s="187"/>
      <c r="W141" s="187"/>
    </row>
    <row r="142" spans="1:23" s="57" customFormat="1" ht="1.5" hidden="1" customHeight="1" x14ac:dyDescent="0.25">
      <c r="A142" s="56">
        <v>123</v>
      </c>
      <c r="B142" s="113" t="s">
        <v>175</v>
      </c>
      <c r="C142" s="104">
        <v>611</v>
      </c>
      <c r="D142" s="105">
        <v>4</v>
      </c>
      <c r="E142" s="105">
        <v>9</v>
      </c>
      <c r="F142" s="106" t="s">
        <v>12</v>
      </c>
      <c r="G142" s="106" t="s">
        <v>5</v>
      </c>
      <c r="H142" s="106" t="s">
        <v>29</v>
      </c>
      <c r="I142" s="106" t="s">
        <v>26</v>
      </c>
      <c r="J142" s="106" t="s">
        <v>27</v>
      </c>
      <c r="K142" s="106" t="s">
        <v>141</v>
      </c>
      <c r="L142" s="104"/>
      <c r="M142" s="94">
        <f t="shared" ref="M142:T142" si="68">M144</f>
        <v>395000</v>
      </c>
      <c r="N142" s="95">
        <f t="shared" si="68"/>
        <v>0</v>
      </c>
      <c r="O142" s="96">
        <f t="shared" si="68"/>
        <v>0</v>
      </c>
      <c r="P142" s="97">
        <f t="shared" si="68"/>
        <v>0</v>
      </c>
      <c r="Q142" s="94">
        <f t="shared" si="68"/>
        <v>0</v>
      </c>
      <c r="R142" s="95">
        <f t="shared" si="68"/>
        <v>0</v>
      </c>
      <c r="S142" s="94">
        <f t="shared" si="68"/>
        <v>0</v>
      </c>
      <c r="T142" s="95">
        <f t="shared" si="68"/>
        <v>0</v>
      </c>
      <c r="U142" s="461">
        <f t="shared" si="39"/>
        <v>0</v>
      </c>
      <c r="V142" s="185"/>
      <c r="W142" s="185"/>
    </row>
    <row r="143" spans="1:23" s="57" customFormat="1" ht="55.5" hidden="1" x14ac:dyDescent="0.25">
      <c r="A143" s="56">
        <v>124</v>
      </c>
      <c r="B143" s="113" t="s">
        <v>362</v>
      </c>
      <c r="C143" s="104">
        <v>611</v>
      </c>
      <c r="D143" s="105">
        <v>4</v>
      </c>
      <c r="E143" s="105">
        <v>9</v>
      </c>
      <c r="F143" s="106" t="s">
        <v>12</v>
      </c>
      <c r="G143" s="106" t="s">
        <v>5</v>
      </c>
      <c r="H143" s="106" t="s">
        <v>29</v>
      </c>
      <c r="I143" s="106" t="s">
        <v>26</v>
      </c>
      <c r="J143" s="106" t="s">
        <v>27</v>
      </c>
      <c r="K143" s="106" t="s">
        <v>141</v>
      </c>
      <c r="L143" s="104">
        <v>400</v>
      </c>
      <c r="M143" s="94">
        <f t="shared" ref="M143:T143" si="69">M144</f>
        <v>395000</v>
      </c>
      <c r="N143" s="95">
        <f t="shared" si="69"/>
        <v>0</v>
      </c>
      <c r="O143" s="96">
        <f t="shared" si="69"/>
        <v>0</v>
      </c>
      <c r="P143" s="97">
        <f t="shared" si="69"/>
        <v>0</v>
      </c>
      <c r="Q143" s="94">
        <f t="shared" si="69"/>
        <v>0</v>
      </c>
      <c r="R143" s="95">
        <f t="shared" si="69"/>
        <v>0</v>
      </c>
      <c r="S143" s="94">
        <f t="shared" si="69"/>
        <v>0</v>
      </c>
      <c r="T143" s="95">
        <f t="shared" si="69"/>
        <v>0</v>
      </c>
      <c r="U143" s="461">
        <f t="shared" si="39"/>
        <v>0</v>
      </c>
      <c r="V143" s="185"/>
      <c r="W143" s="185"/>
    </row>
    <row r="144" spans="1:23" s="57" customFormat="1" hidden="1" x14ac:dyDescent="0.25">
      <c r="A144" s="56">
        <v>125</v>
      </c>
      <c r="B144" s="113" t="s">
        <v>363</v>
      </c>
      <c r="C144" s="104">
        <v>611</v>
      </c>
      <c r="D144" s="105">
        <v>4</v>
      </c>
      <c r="E144" s="105">
        <v>9</v>
      </c>
      <c r="F144" s="106" t="s">
        <v>12</v>
      </c>
      <c r="G144" s="106" t="s">
        <v>5</v>
      </c>
      <c r="H144" s="106" t="s">
        <v>29</v>
      </c>
      <c r="I144" s="106" t="s">
        <v>26</v>
      </c>
      <c r="J144" s="106" t="s">
        <v>27</v>
      </c>
      <c r="K144" s="106" t="s">
        <v>141</v>
      </c>
      <c r="L144" s="104">
        <v>410</v>
      </c>
      <c r="M144" s="94">
        <v>395000</v>
      </c>
      <c r="N144" s="95">
        <v>0</v>
      </c>
      <c r="O144" s="96">
        <v>0</v>
      </c>
      <c r="P144" s="97">
        <v>0</v>
      </c>
      <c r="Q144" s="94">
        <v>0</v>
      </c>
      <c r="R144" s="95">
        <v>0</v>
      </c>
      <c r="S144" s="94">
        <v>0</v>
      </c>
      <c r="T144" s="95">
        <v>0</v>
      </c>
      <c r="U144" s="461">
        <f t="shared" si="39"/>
        <v>0</v>
      </c>
      <c r="V144" s="185"/>
      <c r="W144" s="185"/>
    </row>
    <row r="145" spans="1:23" s="57" customFormat="1" ht="55.5" hidden="1" x14ac:dyDescent="0.25">
      <c r="A145" s="56">
        <v>126</v>
      </c>
      <c r="B145" s="113" t="s">
        <v>176</v>
      </c>
      <c r="C145" s="104">
        <v>611</v>
      </c>
      <c r="D145" s="105">
        <v>4</v>
      </c>
      <c r="E145" s="105">
        <v>9</v>
      </c>
      <c r="F145" s="106" t="s">
        <v>12</v>
      </c>
      <c r="G145" s="106" t="s">
        <v>5</v>
      </c>
      <c r="H145" s="106" t="s">
        <v>29</v>
      </c>
      <c r="I145" s="106" t="s">
        <v>141</v>
      </c>
      <c r="J145" s="106" t="s">
        <v>32</v>
      </c>
      <c r="K145" s="106" t="s">
        <v>141</v>
      </c>
      <c r="L145" s="104"/>
      <c r="M145" s="94">
        <f t="shared" ref="M145:T145" si="70">M148+M146</f>
        <v>0</v>
      </c>
      <c r="N145" s="94">
        <f t="shared" si="70"/>
        <v>0</v>
      </c>
      <c r="O145" s="96">
        <f t="shared" si="70"/>
        <v>0</v>
      </c>
      <c r="P145" s="96">
        <f t="shared" si="70"/>
        <v>0</v>
      </c>
      <c r="Q145" s="94">
        <f t="shared" si="70"/>
        <v>0</v>
      </c>
      <c r="R145" s="94">
        <f t="shared" si="70"/>
        <v>0</v>
      </c>
      <c r="S145" s="94">
        <f t="shared" si="70"/>
        <v>0</v>
      </c>
      <c r="T145" s="94">
        <f t="shared" si="70"/>
        <v>0</v>
      </c>
      <c r="U145" s="461">
        <f t="shared" ref="U145:U208" si="71">S145+Q145+O145</f>
        <v>0</v>
      </c>
      <c r="V145" s="185"/>
      <c r="W145" s="185"/>
    </row>
    <row r="146" spans="1:23" s="57" customFormat="1" ht="111" hidden="1" x14ac:dyDescent="0.25">
      <c r="A146" s="56">
        <v>127</v>
      </c>
      <c r="B146" s="113" t="s">
        <v>177</v>
      </c>
      <c r="C146" s="104">
        <v>611</v>
      </c>
      <c r="D146" s="105">
        <v>4</v>
      </c>
      <c r="E146" s="105">
        <v>9</v>
      </c>
      <c r="F146" s="106" t="s">
        <v>12</v>
      </c>
      <c r="G146" s="106" t="s">
        <v>5</v>
      </c>
      <c r="H146" s="106" t="s">
        <v>29</v>
      </c>
      <c r="I146" s="106" t="s">
        <v>178</v>
      </c>
      <c r="J146" s="106" t="s">
        <v>179</v>
      </c>
      <c r="K146" s="106" t="s">
        <v>26</v>
      </c>
      <c r="L146" s="104">
        <v>200</v>
      </c>
      <c r="M146" s="94">
        <f>M147</f>
        <v>0</v>
      </c>
      <c r="N146" s="94">
        <f t="shared" ref="N146:T146" si="72">N147</f>
        <v>0</v>
      </c>
      <c r="O146" s="96">
        <f>O147</f>
        <v>0</v>
      </c>
      <c r="P146" s="96">
        <f t="shared" si="72"/>
        <v>0</v>
      </c>
      <c r="Q146" s="94">
        <f>Q147</f>
        <v>0</v>
      </c>
      <c r="R146" s="94">
        <f t="shared" si="72"/>
        <v>0</v>
      </c>
      <c r="S146" s="94">
        <f>S147</f>
        <v>0</v>
      </c>
      <c r="T146" s="94">
        <f t="shared" si="72"/>
        <v>0</v>
      </c>
      <c r="U146" s="461">
        <f t="shared" si="71"/>
        <v>0</v>
      </c>
      <c r="V146" s="185"/>
      <c r="W146" s="185"/>
    </row>
    <row r="147" spans="1:23" s="57" customFormat="1" ht="83.25" hidden="1" x14ac:dyDescent="0.25">
      <c r="A147" s="56">
        <v>128</v>
      </c>
      <c r="B147" s="113" t="s">
        <v>166</v>
      </c>
      <c r="C147" s="104">
        <v>611</v>
      </c>
      <c r="D147" s="105">
        <v>4</v>
      </c>
      <c r="E147" s="105">
        <v>9</v>
      </c>
      <c r="F147" s="106" t="s">
        <v>12</v>
      </c>
      <c r="G147" s="106" t="s">
        <v>5</v>
      </c>
      <c r="H147" s="106" t="s">
        <v>29</v>
      </c>
      <c r="I147" s="106" t="s">
        <v>178</v>
      </c>
      <c r="J147" s="106" t="s">
        <v>179</v>
      </c>
      <c r="K147" s="106" t="s">
        <v>26</v>
      </c>
      <c r="L147" s="104">
        <v>240</v>
      </c>
      <c r="M147" s="94">
        <v>0</v>
      </c>
      <c r="N147" s="94">
        <v>0</v>
      </c>
      <c r="O147" s="96">
        <v>0</v>
      </c>
      <c r="P147" s="96">
        <v>0</v>
      </c>
      <c r="Q147" s="94">
        <v>0</v>
      </c>
      <c r="R147" s="94">
        <v>0</v>
      </c>
      <c r="S147" s="94">
        <v>0</v>
      </c>
      <c r="T147" s="94">
        <v>0</v>
      </c>
      <c r="U147" s="461">
        <f t="shared" si="71"/>
        <v>0</v>
      </c>
      <c r="V147" s="185"/>
      <c r="W147" s="185"/>
    </row>
    <row r="148" spans="1:23" s="57" customFormat="1" ht="111" hidden="1" x14ac:dyDescent="0.25">
      <c r="A148" s="56">
        <v>129</v>
      </c>
      <c r="B148" s="113" t="s">
        <v>177</v>
      </c>
      <c r="C148" s="104">
        <v>611</v>
      </c>
      <c r="D148" s="105">
        <v>4</v>
      </c>
      <c r="E148" s="105">
        <v>9</v>
      </c>
      <c r="F148" s="106" t="s">
        <v>12</v>
      </c>
      <c r="G148" s="106" t="s">
        <v>5</v>
      </c>
      <c r="H148" s="106" t="s">
        <v>29</v>
      </c>
      <c r="I148" s="106" t="s">
        <v>142</v>
      </c>
      <c r="J148" s="106" t="s">
        <v>180</v>
      </c>
      <c r="K148" s="106" t="s">
        <v>26</v>
      </c>
      <c r="L148" s="104">
        <v>200</v>
      </c>
      <c r="M148" s="94">
        <f>M149</f>
        <v>0</v>
      </c>
      <c r="N148" s="94">
        <f t="shared" ref="N148:T148" si="73">N149</f>
        <v>0</v>
      </c>
      <c r="O148" s="96">
        <f>O149</f>
        <v>0</v>
      </c>
      <c r="P148" s="96">
        <f t="shared" si="73"/>
        <v>0</v>
      </c>
      <c r="Q148" s="94">
        <f>Q149</f>
        <v>0</v>
      </c>
      <c r="R148" s="94">
        <f t="shared" si="73"/>
        <v>0</v>
      </c>
      <c r="S148" s="94">
        <f>S149</f>
        <v>0</v>
      </c>
      <c r="T148" s="94">
        <f t="shared" si="73"/>
        <v>0</v>
      </c>
      <c r="U148" s="461">
        <f t="shared" si="71"/>
        <v>0</v>
      </c>
      <c r="V148" s="185"/>
      <c r="W148" s="185"/>
    </row>
    <row r="149" spans="1:23" s="57" customFormat="1" ht="83.25" hidden="1" x14ac:dyDescent="0.25">
      <c r="A149" s="56">
        <v>130</v>
      </c>
      <c r="B149" s="113" t="s">
        <v>166</v>
      </c>
      <c r="C149" s="104">
        <v>611</v>
      </c>
      <c r="D149" s="105">
        <v>4</v>
      </c>
      <c r="E149" s="105">
        <v>9</v>
      </c>
      <c r="F149" s="106" t="s">
        <v>12</v>
      </c>
      <c r="G149" s="106" t="s">
        <v>5</v>
      </c>
      <c r="H149" s="106" t="s">
        <v>29</v>
      </c>
      <c r="I149" s="106" t="s">
        <v>142</v>
      </c>
      <c r="J149" s="106" t="s">
        <v>180</v>
      </c>
      <c r="K149" s="106" t="s">
        <v>26</v>
      </c>
      <c r="L149" s="104">
        <v>240</v>
      </c>
      <c r="M149" s="94">
        <v>0</v>
      </c>
      <c r="N149" s="94">
        <v>0</v>
      </c>
      <c r="O149" s="96">
        <v>0</v>
      </c>
      <c r="P149" s="96">
        <v>0</v>
      </c>
      <c r="Q149" s="94">
        <v>0</v>
      </c>
      <c r="R149" s="94">
        <v>0</v>
      </c>
      <c r="S149" s="94">
        <v>0</v>
      </c>
      <c r="T149" s="94">
        <v>0</v>
      </c>
      <c r="U149" s="461">
        <f t="shared" si="71"/>
        <v>0</v>
      </c>
      <c r="V149" s="185"/>
      <c r="W149" s="185"/>
    </row>
    <row r="150" spans="1:23" s="59" customFormat="1" ht="111" x14ac:dyDescent="0.25">
      <c r="A150" s="56">
        <v>131</v>
      </c>
      <c r="B150" s="113" t="s">
        <v>378</v>
      </c>
      <c r="C150" s="104">
        <v>611</v>
      </c>
      <c r="D150" s="105">
        <v>4</v>
      </c>
      <c r="E150" s="105">
        <v>9</v>
      </c>
      <c r="F150" s="106" t="s">
        <v>12</v>
      </c>
      <c r="G150" s="106" t="s">
        <v>5</v>
      </c>
      <c r="H150" s="106" t="s">
        <v>7</v>
      </c>
      <c r="I150" s="106"/>
      <c r="J150" s="106"/>
      <c r="K150" s="106"/>
      <c r="L150" s="104"/>
      <c r="M150" s="94">
        <f>M160+M152</f>
        <v>343436.79</v>
      </c>
      <c r="N150" s="94">
        <f>N160+N152</f>
        <v>0</v>
      </c>
      <c r="O150" s="460">
        <f>O151+O154+O157</f>
        <v>261518.69</v>
      </c>
      <c r="P150" s="460">
        <f t="shared" ref="P150:T150" si="74">P152</f>
        <v>0</v>
      </c>
      <c r="Q150" s="460">
        <f t="shared" si="74"/>
        <v>0</v>
      </c>
      <c r="R150" s="460">
        <f t="shared" si="74"/>
        <v>0</v>
      </c>
      <c r="S150" s="460">
        <f t="shared" si="74"/>
        <v>0</v>
      </c>
      <c r="T150" s="460">
        <f t="shared" si="74"/>
        <v>0</v>
      </c>
      <c r="U150" s="481">
        <f t="shared" si="71"/>
        <v>261518.69</v>
      </c>
      <c r="V150" s="187"/>
      <c r="W150" s="187"/>
    </row>
    <row r="151" spans="1:23" s="59" customFormat="1" ht="111" x14ac:dyDescent="0.25">
      <c r="A151" s="56">
        <v>132</v>
      </c>
      <c r="B151" s="113" t="s">
        <v>375</v>
      </c>
      <c r="C151" s="104">
        <v>611</v>
      </c>
      <c r="D151" s="105">
        <v>4</v>
      </c>
      <c r="E151" s="105">
        <v>9</v>
      </c>
      <c r="F151" s="106" t="s">
        <v>12</v>
      </c>
      <c r="G151" s="106" t="s">
        <v>5</v>
      </c>
      <c r="H151" s="106" t="s">
        <v>7</v>
      </c>
      <c r="I151" s="106" t="s">
        <v>26</v>
      </c>
      <c r="J151" s="106" t="s">
        <v>27</v>
      </c>
      <c r="K151" s="106" t="s">
        <v>141</v>
      </c>
      <c r="L151" s="104"/>
      <c r="M151" s="94">
        <f>M152</f>
        <v>0</v>
      </c>
      <c r="N151" s="95">
        <v>0</v>
      </c>
      <c r="O151" s="460">
        <f>O152</f>
        <v>88975.54</v>
      </c>
      <c r="P151" s="462">
        <v>0</v>
      </c>
      <c r="Q151" s="460">
        <f>Q152</f>
        <v>0</v>
      </c>
      <c r="R151" s="462">
        <v>0</v>
      </c>
      <c r="S151" s="460">
        <f>S152</f>
        <v>0</v>
      </c>
      <c r="T151" s="462">
        <v>0</v>
      </c>
      <c r="U151" s="481">
        <f t="shared" si="71"/>
        <v>88975.54</v>
      </c>
      <c r="V151" s="187"/>
      <c r="W151" s="187"/>
    </row>
    <row r="152" spans="1:23" s="59" customFormat="1" ht="55.5" x14ac:dyDescent="0.25">
      <c r="A152" s="56">
        <v>133</v>
      </c>
      <c r="B152" s="113" t="s">
        <v>149</v>
      </c>
      <c r="C152" s="104">
        <v>611</v>
      </c>
      <c r="D152" s="105">
        <v>4</v>
      </c>
      <c r="E152" s="105">
        <v>9</v>
      </c>
      <c r="F152" s="106" t="s">
        <v>12</v>
      </c>
      <c r="G152" s="106" t="s">
        <v>5</v>
      </c>
      <c r="H152" s="106" t="s">
        <v>7</v>
      </c>
      <c r="I152" s="106" t="s">
        <v>26</v>
      </c>
      <c r="J152" s="106" t="s">
        <v>27</v>
      </c>
      <c r="K152" s="106" t="s">
        <v>141</v>
      </c>
      <c r="L152" s="104">
        <v>200</v>
      </c>
      <c r="M152" s="94">
        <f>M153</f>
        <v>0</v>
      </c>
      <c r="N152" s="94">
        <f t="shared" ref="N152:T152" si="75">N153</f>
        <v>0</v>
      </c>
      <c r="O152" s="460">
        <f>O153</f>
        <v>88975.54</v>
      </c>
      <c r="P152" s="460">
        <f t="shared" si="75"/>
        <v>0</v>
      </c>
      <c r="Q152" s="460">
        <f>Q153</f>
        <v>0</v>
      </c>
      <c r="R152" s="460">
        <f t="shared" si="75"/>
        <v>0</v>
      </c>
      <c r="S152" s="460">
        <f>S153</f>
        <v>0</v>
      </c>
      <c r="T152" s="460">
        <f t="shared" si="75"/>
        <v>0</v>
      </c>
      <c r="U152" s="481">
        <f t="shared" si="71"/>
        <v>88975.54</v>
      </c>
      <c r="V152" s="187"/>
      <c r="W152" s="187"/>
    </row>
    <row r="153" spans="1:23" s="59" customFormat="1" ht="83.25" x14ac:dyDescent="0.25">
      <c r="A153" s="56">
        <v>134</v>
      </c>
      <c r="B153" s="113" t="s">
        <v>150</v>
      </c>
      <c r="C153" s="104">
        <v>611</v>
      </c>
      <c r="D153" s="105">
        <v>4</v>
      </c>
      <c r="E153" s="105">
        <v>9</v>
      </c>
      <c r="F153" s="106" t="s">
        <v>12</v>
      </c>
      <c r="G153" s="106" t="s">
        <v>5</v>
      </c>
      <c r="H153" s="106" t="s">
        <v>7</v>
      </c>
      <c r="I153" s="106" t="s">
        <v>26</v>
      </c>
      <c r="J153" s="106" t="s">
        <v>27</v>
      </c>
      <c r="K153" s="106" t="s">
        <v>141</v>
      </c>
      <c r="L153" s="104">
        <v>240</v>
      </c>
      <c r="M153" s="94">
        <v>0</v>
      </c>
      <c r="N153" s="94">
        <v>0</v>
      </c>
      <c r="O153" s="460">
        <v>88975.54</v>
      </c>
      <c r="P153" s="460">
        <v>0</v>
      </c>
      <c r="Q153" s="460">
        <v>0</v>
      </c>
      <c r="R153" s="460">
        <v>0</v>
      </c>
      <c r="S153" s="460">
        <v>0</v>
      </c>
      <c r="T153" s="460">
        <v>0</v>
      </c>
      <c r="U153" s="481">
        <f t="shared" si="71"/>
        <v>88975.54</v>
      </c>
      <c r="V153" s="187"/>
      <c r="W153" s="187"/>
    </row>
    <row r="154" spans="1:23" s="59" customFormat="1" ht="111" x14ac:dyDescent="0.25">
      <c r="A154" s="56">
        <v>135</v>
      </c>
      <c r="B154" s="113" t="s">
        <v>376</v>
      </c>
      <c r="C154" s="104">
        <v>611</v>
      </c>
      <c r="D154" s="105">
        <v>4</v>
      </c>
      <c r="E154" s="105">
        <v>9</v>
      </c>
      <c r="F154" s="106" t="s">
        <v>12</v>
      </c>
      <c r="G154" s="106" t="s">
        <v>5</v>
      </c>
      <c r="H154" s="106" t="s">
        <v>7</v>
      </c>
      <c r="I154" s="106" t="s">
        <v>26</v>
      </c>
      <c r="J154" s="106" t="s">
        <v>162</v>
      </c>
      <c r="K154" s="106" t="s">
        <v>141</v>
      </c>
      <c r="L154" s="104"/>
      <c r="M154" s="94">
        <f>M155</f>
        <v>0</v>
      </c>
      <c r="N154" s="95">
        <v>0</v>
      </c>
      <c r="O154" s="460">
        <f>O155</f>
        <v>86486.1</v>
      </c>
      <c r="P154" s="462">
        <v>0</v>
      </c>
      <c r="Q154" s="460">
        <f>Q155</f>
        <v>0</v>
      </c>
      <c r="R154" s="462">
        <v>0</v>
      </c>
      <c r="S154" s="460">
        <f>S155</f>
        <v>0</v>
      </c>
      <c r="T154" s="462">
        <v>0</v>
      </c>
      <c r="U154" s="481">
        <f t="shared" si="71"/>
        <v>86486.1</v>
      </c>
      <c r="V154" s="187"/>
      <c r="W154" s="187"/>
    </row>
    <row r="155" spans="1:23" s="59" customFormat="1" ht="55.5" x14ac:dyDescent="0.25">
      <c r="A155" s="56">
        <v>136</v>
      </c>
      <c r="B155" s="113" t="s">
        <v>149</v>
      </c>
      <c r="C155" s="104">
        <v>611</v>
      </c>
      <c r="D155" s="105">
        <v>4</v>
      </c>
      <c r="E155" s="105">
        <v>9</v>
      </c>
      <c r="F155" s="106" t="s">
        <v>12</v>
      </c>
      <c r="G155" s="106" t="s">
        <v>5</v>
      </c>
      <c r="H155" s="106" t="s">
        <v>7</v>
      </c>
      <c r="I155" s="106" t="s">
        <v>26</v>
      </c>
      <c r="J155" s="106" t="s">
        <v>162</v>
      </c>
      <c r="K155" s="106" t="s">
        <v>141</v>
      </c>
      <c r="L155" s="104">
        <v>200</v>
      </c>
      <c r="M155" s="94">
        <f>M156</f>
        <v>0</v>
      </c>
      <c r="N155" s="94">
        <f t="shared" ref="N155:T155" si="76">N156</f>
        <v>0</v>
      </c>
      <c r="O155" s="460">
        <f>O156</f>
        <v>86486.1</v>
      </c>
      <c r="P155" s="460">
        <f t="shared" si="76"/>
        <v>0</v>
      </c>
      <c r="Q155" s="460">
        <f>Q156</f>
        <v>0</v>
      </c>
      <c r="R155" s="460">
        <f t="shared" si="76"/>
        <v>0</v>
      </c>
      <c r="S155" s="460">
        <f>S156</f>
        <v>0</v>
      </c>
      <c r="T155" s="460">
        <f t="shared" si="76"/>
        <v>0</v>
      </c>
      <c r="U155" s="481">
        <f t="shared" si="71"/>
        <v>86486.1</v>
      </c>
      <c r="V155" s="187"/>
      <c r="W155" s="187"/>
    </row>
    <row r="156" spans="1:23" s="59" customFormat="1" ht="83.25" x14ac:dyDescent="0.25">
      <c r="A156" s="56">
        <v>137</v>
      </c>
      <c r="B156" s="113" t="s">
        <v>150</v>
      </c>
      <c r="C156" s="104">
        <v>611</v>
      </c>
      <c r="D156" s="105">
        <v>4</v>
      </c>
      <c r="E156" s="105">
        <v>9</v>
      </c>
      <c r="F156" s="106" t="s">
        <v>12</v>
      </c>
      <c r="G156" s="106" t="s">
        <v>5</v>
      </c>
      <c r="H156" s="106" t="s">
        <v>7</v>
      </c>
      <c r="I156" s="106" t="s">
        <v>26</v>
      </c>
      <c r="J156" s="106" t="s">
        <v>162</v>
      </c>
      <c r="K156" s="106" t="s">
        <v>141</v>
      </c>
      <c r="L156" s="104">
        <v>240</v>
      </c>
      <c r="M156" s="94">
        <v>0</v>
      </c>
      <c r="N156" s="94">
        <v>0</v>
      </c>
      <c r="O156" s="460">
        <v>86486.1</v>
      </c>
      <c r="P156" s="460">
        <v>0</v>
      </c>
      <c r="Q156" s="460">
        <v>0</v>
      </c>
      <c r="R156" s="460">
        <v>0</v>
      </c>
      <c r="S156" s="460">
        <v>0</v>
      </c>
      <c r="T156" s="460">
        <v>0</v>
      </c>
      <c r="U156" s="481">
        <f t="shared" si="71"/>
        <v>86486.1</v>
      </c>
      <c r="V156" s="187"/>
      <c r="W156" s="187"/>
    </row>
    <row r="157" spans="1:23" s="59" customFormat="1" ht="111" x14ac:dyDescent="0.25">
      <c r="A157" s="56">
        <v>138</v>
      </c>
      <c r="B157" s="113" t="s">
        <v>377</v>
      </c>
      <c r="C157" s="104">
        <v>611</v>
      </c>
      <c r="D157" s="105">
        <v>4</v>
      </c>
      <c r="E157" s="105">
        <v>9</v>
      </c>
      <c r="F157" s="106" t="s">
        <v>12</v>
      </c>
      <c r="G157" s="106" t="s">
        <v>5</v>
      </c>
      <c r="H157" s="106" t="s">
        <v>7</v>
      </c>
      <c r="I157" s="106" t="s">
        <v>26</v>
      </c>
      <c r="J157" s="106" t="s">
        <v>99</v>
      </c>
      <c r="K157" s="106" t="s">
        <v>141</v>
      </c>
      <c r="L157" s="104"/>
      <c r="M157" s="94">
        <f>M158</f>
        <v>0</v>
      </c>
      <c r="N157" s="95">
        <v>0</v>
      </c>
      <c r="O157" s="460">
        <f>O158</f>
        <v>86057.05</v>
      </c>
      <c r="P157" s="462">
        <v>0</v>
      </c>
      <c r="Q157" s="460">
        <f>Q158</f>
        <v>0</v>
      </c>
      <c r="R157" s="462">
        <v>0</v>
      </c>
      <c r="S157" s="460">
        <f>S158</f>
        <v>0</v>
      </c>
      <c r="T157" s="462">
        <v>0</v>
      </c>
      <c r="U157" s="481">
        <f t="shared" si="71"/>
        <v>86057.05</v>
      </c>
      <c r="V157" s="187"/>
      <c r="W157" s="187"/>
    </row>
    <row r="158" spans="1:23" s="59" customFormat="1" ht="55.5" x14ac:dyDescent="0.25">
      <c r="A158" s="56">
        <v>139</v>
      </c>
      <c r="B158" s="113" t="s">
        <v>149</v>
      </c>
      <c r="C158" s="104">
        <v>611</v>
      </c>
      <c r="D158" s="105">
        <v>4</v>
      </c>
      <c r="E158" s="105">
        <v>9</v>
      </c>
      <c r="F158" s="106" t="s">
        <v>12</v>
      </c>
      <c r="G158" s="106" t="s">
        <v>5</v>
      </c>
      <c r="H158" s="106" t="s">
        <v>7</v>
      </c>
      <c r="I158" s="106" t="s">
        <v>26</v>
      </c>
      <c r="J158" s="106" t="s">
        <v>99</v>
      </c>
      <c r="K158" s="106" t="s">
        <v>141</v>
      </c>
      <c r="L158" s="104">
        <v>200</v>
      </c>
      <c r="M158" s="94">
        <f>M159</f>
        <v>0</v>
      </c>
      <c r="N158" s="94">
        <f t="shared" ref="N158:T158" si="77">N159</f>
        <v>0</v>
      </c>
      <c r="O158" s="460">
        <f>O159</f>
        <v>86057.05</v>
      </c>
      <c r="P158" s="460">
        <f t="shared" si="77"/>
        <v>0</v>
      </c>
      <c r="Q158" s="460">
        <f>Q159</f>
        <v>0</v>
      </c>
      <c r="R158" s="460">
        <f t="shared" si="77"/>
        <v>0</v>
      </c>
      <c r="S158" s="460">
        <f>S159</f>
        <v>0</v>
      </c>
      <c r="T158" s="460">
        <f t="shared" si="77"/>
        <v>0</v>
      </c>
      <c r="U158" s="481">
        <f t="shared" si="71"/>
        <v>86057.05</v>
      </c>
      <c r="V158" s="187"/>
      <c r="W158" s="187"/>
    </row>
    <row r="159" spans="1:23" s="59" customFormat="1" ht="83.25" x14ac:dyDescent="0.25">
      <c r="A159" s="56">
        <v>140</v>
      </c>
      <c r="B159" s="113" t="s">
        <v>150</v>
      </c>
      <c r="C159" s="104">
        <v>611</v>
      </c>
      <c r="D159" s="105">
        <v>4</v>
      </c>
      <c r="E159" s="105">
        <v>9</v>
      </c>
      <c r="F159" s="106" t="s">
        <v>12</v>
      </c>
      <c r="G159" s="106" t="s">
        <v>5</v>
      </c>
      <c r="H159" s="106" t="s">
        <v>7</v>
      </c>
      <c r="I159" s="106" t="s">
        <v>26</v>
      </c>
      <c r="J159" s="106" t="s">
        <v>99</v>
      </c>
      <c r="K159" s="106" t="s">
        <v>141</v>
      </c>
      <c r="L159" s="104">
        <v>240</v>
      </c>
      <c r="M159" s="94">
        <v>0</v>
      </c>
      <c r="N159" s="94">
        <v>0</v>
      </c>
      <c r="O159" s="460">
        <v>86057.05</v>
      </c>
      <c r="P159" s="460">
        <v>0</v>
      </c>
      <c r="Q159" s="460">
        <v>0</v>
      </c>
      <c r="R159" s="460">
        <v>0</v>
      </c>
      <c r="S159" s="460">
        <v>0</v>
      </c>
      <c r="T159" s="460">
        <v>0</v>
      </c>
      <c r="U159" s="481">
        <f t="shared" si="71"/>
        <v>86057.05</v>
      </c>
      <c r="V159" s="187"/>
      <c r="W159" s="187"/>
    </row>
    <row r="160" spans="1:23" s="58" customFormat="1" ht="55.5" hidden="1" x14ac:dyDescent="0.25">
      <c r="A160" s="56">
        <v>141</v>
      </c>
      <c r="B160" s="113" t="s">
        <v>124</v>
      </c>
      <c r="C160" s="104">
        <v>611</v>
      </c>
      <c r="D160" s="105">
        <v>4</v>
      </c>
      <c r="E160" s="105">
        <v>12</v>
      </c>
      <c r="F160" s="106"/>
      <c r="G160" s="106"/>
      <c r="H160" s="106"/>
      <c r="I160" s="106"/>
      <c r="J160" s="106"/>
      <c r="K160" s="106"/>
      <c r="L160" s="104"/>
      <c r="M160" s="94">
        <f t="shared" ref="M160:T161" si="78">M161</f>
        <v>343436.79</v>
      </c>
      <c r="N160" s="95">
        <f t="shared" si="78"/>
        <v>0</v>
      </c>
      <c r="O160" s="96">
        <f t="shared" si="78"/>
        <v>0</v>
      </c>
      <c r="P160" s="96">
        <f t="shared" si="78"/>
        <v>0</v>
      </c>
      <c r="Q160" s="94">
        <f t="shared" si="78"/>
        <v>0</v>
      </c>
      <c r="R160" s="94">
        <f t="shared" si="78"/>
        <v>0</v>
      </c>
      <c r="S160" s="94">
        <f t="shared" si="78"/>
        <v>0</v>
      </c>
      <c r="T160" s="94">
        <f t="shared" si="78"/>
        <v>0</v>
      </c>
      <c r="U160" s="461">
        <f t="shared" si="71"/>
        <v>0</v>
      </c>
      <c r="V160" s="186"/>
      <c r="W160" s="186"/>
    </row>
    <row r="161" spans="1:23" s="57" customFormat="1" ht="164.25" hidden="1" customHeight="1" x14ac:dyDescent="0.25">
      <c r="A161" s="56">
        <v>142</v>
      </c>
      <c r="B161" s="113" t="s">
        <v>239</v>
      </c>
      <c r="C161" s="104">
        <v>611</v>
      </c>
      <c r="D161" s="105">
        <v>4</v>
      </c>
      <c r="E161" s="105">
        <v>12</v>
      </c>
      <c r="F161" s="106" t="s">
        <v>12</v>
      </c>
      <c r="G161" s="106" t="s">
        <v>141</v>
      </c>
      <c r="H161" s="106" t="s">
        <v>47</v>
      </c>
      <c r="I161" s="106" t="s">
        <v>141</v>
      </c>
      <c r="J161" s="106" t="s">
        <v>32</v>
      </c>
      <c r="K161" s="106" t="s">
        <v>141</v>
      </c>
      <c r="L161" s="104"/>
      <c r="M161" s="94">
        <f t="shared" si="78"/>
        <v>343436.79</v>
      </c>
      <c r="N161" s="95">
        <f t="shared" si="78"/>
        <v>0</v>
      </c>
      <c r="O161" s="96">
        <f t="shared" si="78"/>
        <v>0</v>
      </c>
      <c r="P161" s="97">
        <f t="shared" si="78"/>
        <v>0</v>
      </c>
      <c r="Q161" s="94">
        <f t="shared" si="78"/>
        <v>0</v>
      </c>
      <c r="R161" s="95">
        <f t="shared" si="78"/>
        <v>0</v>
      </c>
      <c r="S161" s="94">
        <f t="shared" si="78"/>
        <v>0</v>
      </c>
      <c r="T161" s="95">
        <f t="shared" si="78"/>
        <v>0</v>
      </c>
      <c r="U161" s="461">
        <f t="shared" si="71"/>
        <v>0</v>
      </c>
      <c r="V161" s="185"/>
      <c r="W161" s="185"/>
    </row>
    <row r="162" spans="1:23" s="57" customFormat="1" ht="111" hidden="1" x14ac:dyDescent="0.25">
      <c r="A162" s="56">
        <v>143</v>
      </c>
      <c r="B162" s="113" t="s">
        <v>241</v>
      </c>
      <c r="C162" s="104">
        <v>611</v>
      </c>
      <c r="D162" s="105">
        <v>4</v>
      </c>
      <c r="E162" s="105">
        <v>12</v>
      </c>
      <c r="F162" s="106" t="s">
        <v>12</v>
      </c>
      <c r="G162" s="106" t="s">
        <v>156</v>
      </c>
      <c r="H162" s="106" t="s">
        <v>47</v>
      </c>
      <c r="I162" s="106" t="s">
        <v>141</v>
      </c>
      <c r="J162" s="106" t="s">
        <v>32</v>
      </c>
      <c r="K162" s="106" t="s">
        <v>141</v>
      </c>
      <c r="L162" s="104"/>
      <c r="M162" s="94">
        <f>M163</f>
        <v>343436.79</v>
      </c>
      <c r="N162" s="95">
        <f t="shared" ref="N162:T162" si="79">N167</f>
        <v>0</v>
      </c>
      <c r="O162" s="96">
        <f t="shared" si="79"/>
        <v>0</v>
      </c>
      <c r="P162" s="97">
        <f t="shared" si="79"/>
        <v>0</v>
      </c>
      <c r="Q162" s="94">
        <f t="shared" si="79"/>
        <v>0</v>
      </c>
      <c r="R162" s="95">
        <f t="shared" si="79"/>
        <v>0</v>
      </c>
      <c r="S162" s="94">
        <f t="shared" si="79"/>
        <v>0</v>
      </c>
      <c r="T162" s="95">
        <f t="shared" si="79"/>
        <v>0</v>
      </c>
      <c r="U162" s="461">
        <f t="shared" si="71"/>
        <v>0</v>
      </c>
      <c r="V162" s="185"/>
      <c r="W162" s="185"/>
    </row>
    <row r="163" spans="1:23" s="57" customFormat="1" ht="54" hidden="1" customHeight="1" x14ac:dyDescent="0.25">
      <c r="A163" s="56">
        <v>144</v>
      </c>
      <c r="B163" s="113" t="s">
        <v>157</v>
      </c>
      <c r="C163" s="104">
        <v>611</v>
      </c>
      <c r="D163" s="105">
        <v>4</v>
      </c>
      <c r="E163" s="105">
        <v>12</v>
      </c>
      <c r="F163" s="106" t="s">
        <v>12</v>
      </c>
      <c r="G163" s="106" t="s">
        <v>156</v>
      </c>
      <c r="H163" s="106" t="s">
        <v>9</v>
      </c>
      <c r="I163" s="106" t="s">
        <v>141</v>
      </c>
      <c r="J163" s="106" t="s">
        <v>32</v>
      </c>
      <c r="K163" s="106" t="s">
        <v>141</v>
      </c>
      <c r="L163" s="104"/>
      <c r="M163" s="94">
        <f t="shared" ref="M163:T163" si="80">M167+M164</f>
        <v>343436.79</v>
      </c>
      <c r="N163" s="95">
        <f t="shared" si="80"/>
        <v>0</v>
      </c>
      <c r="O163" s="96">
        <f t="shared" si="80"/>
        <v>0</v>
      </c>
      <c r="P163" s="97">
        <f t="shared" si="80"/>
        <v>0</v>
      </c>
      <c r="Q163" s="94">
        <f t="shared" si="80"/>
        <v>0</v>
      </c>
      <c r="R163" s="95">
        <f t="shared" si="80"/>
        <v>0</v>
      </c>
      <c r="S163" s="94">
        <f t="shared" si="80"/>
        <v>0</v>
      </c>
      <c r="T163" s="95">
        <f t="shared" si="80"/>
        <v>0</v>
      </c>
      <c r="U163" s="461">
        <f t="shared" si="71"/>
        <v>0</v>
      </c>
      <c r="V163" s="185"/>
      <c r="W163" s="185"/>
    </row>
    <row r="164" spans="1:23" s="57" customFormat="1" ht="55.5" hidden="1" x14ac:dyDescent="0.25">
      <c r="A164" s="56">
        <v>145</v>
      </c>
      <c r="B164" s="113" t="s">
        <v>181</v>
      </c>
      <c r="C164" s="104">
        <v>611</v>
      </c>
      <c r="D164" s="105">
        <v>4</v>
      </c>
      <c r="E164" s="105">
        <v>12</v>
      </c>
      <c r="F164" s="106" t="s">
        <v>12</v>
      </c>
      <c r="G164" s="106" t="s">
        <v>156</v>
      </c>
      <c r="H164" s="106" t="s">
        <v>9</v>
      </c>
      <c r="I164" s="106" t="s">
        <v>5</v>
      </c>
      <c r="J164" s="106" t="s">
        <v>162</v>
      </c>
      <c r="K164" s="106" t="s">
        <v>141</v>
      </c>
      <c r="L164" s="104"/>
      <c r="M164" s="94">
        <f t="shared" ref="M164:R164" si="81">M166</f>
        <v>38396.79</v>
      </c>
      <c r="N164" s="95">
        <f t="shared" si="81"/>
        <v>0</v>
      </c>
      <c r="O164" s="96">
        <f t="shared" si="81"/>
        <v>0</v>
      </c>
      <c r="P164" s="97">
        <f t="shared" si="81"/>
        <v>0</v>
      </c>
      <c r="Q164" s="94">
        <f t="shared" si="81"/>
        <v>0</v>
      </c>
      <c r="R164" s="95">
        <f t="shared" si="81"/>
        <v>0</v>
      </c>
      <c r="S164" s="94">
        <f>S166</f>
        <v>0</v>
      </c>
      <c r="T164" s="95">
        <f>T166</f>
        <v>0</v>
      </c>
      <c r="U164" s="461">
        <f t="shared" si="71"/>
        <v>0</v>
      </c>
      <c r="V164" s="185"/>
      <c r="W164" s="185"/>
    </row>
    <row r="165" spans="1:23" s="57" customFormat="1" ht="55.5" hidden="1" x14ac:dyDescent="0.25">
      <c r="A165" s="56">
        <v>146</v>
      </c>
      <c r="B165" s="113" t="s">
        <v>149</v>
      </c>
      <c r="C165" s="104">
        <v>611</v>
      </c>
      <c r="D165" s="105">
        <v>4</v>
      </c>
      <c r="E165" s="105">
        <v>12</v>
      </c>
      <c r="F165" s="106" t="s">
        <v>12</v>
      </c>
      <c r="G165" s="106" t="s">
        <v>156</v>
      </c>
      <c r="H165" s="106" t="s">
        <v>9</v>
      </c>
      <c r="I165" s="106" t="s">
        <v>5</v>
      </c>
      <c r="J165" s="106" t="s">
        <v>162</v>
      </c>
      <c r="K165" s="106" t="s">
        <v>141</v>
      </c>
      <c r="L165" s="104">
        <v>200</v>
      </c>
      <c r="M165" s="94">
        <f t="shared" ref="M165:T165" si="82">M166</f>
        <v>38396.79</v>
      </c>
      <c r="N165" s="95">
        <f t="shared" si="82"/>
        <v>0</v>
      </c>
      <c r="O165" s="96">
        <f t="shared" si="82"/>
        <v>0</v>
      </c>
      <c r="P165" s="97">
        <f t="shared" si="82"/>
        <v>0</v>
      </c>
      <c r="Q165" s="94">
        <f t="shared" si="82"/>
        <v>0</v>
      </c>
      <c r="R165" s="95">
        <f t="shared" si="82"/>
        <v>0</v>
      </c>
      <c r="S165" s="94">
        <f t="shared" si="82"/>
        <v>0</v>
      </c>
      <c r="T165" s="95">
        <f t="shared" si="82"/>
        <v>0</v>
      </c>
      <c r="U165" s="461">
        <f t="shared" si="71"/>
        <v>0</v>
      </c>
      <c r="V165" s="185"/>
      <c r="W165" s="185"/>
    </row>
    <row r="166" spans="1:23" s="57" customFormat="1" ht="83.25" hidden="1" x14ac:dyDescent="0.25">
      <c r="A166" s="56">
        <v>147</v>
      </c>
      <c r="B166" s="113" t="s">
        <v>150</v>
      </c>
      <c r="C166" s="104">
        <v>611</v>
      </c>
      <c r="D166" s="105">
        <v>4</v>
      </c>
      <c r="E166" s="105">
        <v>12</v>
      </c>
      <c r="F166" s="106" t="s">
        <v>12</v>
      </c>
      <c r="G166" s="106" t="s">
        <v>156</v>
      </c>
      <c r="H166" s="106" t="s">
        <v>9</v>
      </c>
      <c r="I166" s="106" t="s">
        <v>5</v>
      </c>
      <c r="J166" s="106" t="s">
        <v>162</v>
      </c>
      <c r="K166" s="106" t="s">
        <v>141</v>
      </c>
      <c r="L166" s="104">
        <v>240</v>
      </c>
      <c r="M166" s="94">
        <v>38396.79</v>
      </c>
      <c r="N166" s="95">
        <v>0</v>
      </c>
      <c r="O166" s="96">
        <v>0</v>
      </c>
      <c r="P166" s="97">
        <v>0</v>
      </c>
      <c r="Q166" s="94">
        <v>0</v>
      </c>
      <c r="R166" s="95">
        <v>0</v>
      </c>
      <c r="S166" s="94">
        <v>0</v>
      </c>
      <c r="T166" s="95">
        <v>0</v>
      </c>
      <c r="U166" s="461">
        <f t="shared" si="71"/>
        <v>0</v>
      </c>
      <c r="V166" s="185"/>
      <c r="W166" s="185"/>
    </row>
    <row r="167" spans="1:23" s="57" customFormat="1" ht="55.5" hidden="1" x14ac:dyDescent="0.25">
      <c r="A167" s="56">
        <v>148</v>
      </c>
      <c r="B167" s="113" t="s">
        <v>181</v>
      </c>
      <c r="C167" s="104">
        <v>611</v>
      </c>
      <c r="D167" s="105">
        <v>4</v>
      </c>
      <c r="E167" s="105">
        <v>12</v>
      </c>
      <c r="F167" s="106" t="s">
        <v>12</v>
      </c>
      <c r="G167" s="106" t="s">
        <v>156</v>
      </c>
      <c r="H167" s="106" t="s">
        <v>9</v>
      </c>
      <c r="I167" s="106" t="s">
        <v>26</v>
      </c>
      <c r="J167" s="106" t="s">
        <v>162</v>
      </c>
      <c r="K167" s="106" t="s">
        <v>141</v>
      </c>
      <c r="L167" s="104"/>
      <c r="M167" s="94">
        <f t="shared" ref="M167:T167" si="83">M169</f>
        <v>305040</v>
      </c>
      <c r="N167" s="95">
        <f t="shared" si="83"/>
        <v>0</v>
      </c>
      <c r="O167" s="96">
        <f t="shared" si="83"/>
        <v>0</v>
      </c>
      <c r="P167" s="97">
        <f t="shared" si="83"/>
        <v>0</v>
      </c>
      <c r="Q167" s="94">
        <f t="shared" si="83"/>
        <v>0</v>
      </c>
      <c r="R167" s="95">
        <f t="shared" si="83"/>
        <v>0</v>
      </c>
      <c r="S167" s="94">
        <f t="shared" si="83"/>
        <v>0</v>
      </c>
      <c r="T167" s="95">
        <f t="shared" si="83"/>
        <v>0</v>
      </c>
      <c r="U167" s="461">
        <f t="shared" si="71"/>
        <v>0</v>
      </c>
      <c r="V167" s="185"/>
      <c r="W167" s="185"/>
    </row>
    <row r="168" spans="1:23" s="57" customFormat="1" ht="55.5" hidden="1" x14ac:dyDescent="0.25">
      <c r="A168" s="56">
        <v>149</v>
      </c>
      <c r="B168" s="113" t="s">
        <v>149</v>
      </c>
      <c r="C168" s="104">
        <v>611</v>
      </c>
      <c r="D168" s="105">
        <v>4</v>
      </c>
      <c r="E168" s="105">
        <v>12</v>
      </c>
      <c r="F168" s="106" t="s">
        <v>12</v>
      </c>
      <c r="G168" s="106" t="s">
        <v>156</v>
      </c>
      <c r="H168" s="106" t="s">
        <v>9</v>
      </c>
      <c r="I168" s="106" t="s">
        <v>26</v>
      </c>
      <c r="J168" s="106" t="s">
        <v>162</v>
      </c>
      <c r="K168" s="106" t="s">
        <v>141</v>
      </c>
      <c r="L168" s="104">
        <v>200</v>
      </c>
      <c r="M168" s="94">
        <f t="shared" ref="M168:T168" si="84">M169</f>
        <v>305040</v>
      </c>
      <c r="N168" s="95">
        <f t="shared" si="84"/>
        <v>0</v>
      </c>
      <c r="O168" s="96">
        <f t="shared" si="84"/>
        <v>0</v>
      </c>
      <c r="P168" s="97">
        <f t="shared" si="84"/>
        <v>0</v>
      </c>
      <c r="Q168" s="94">
        <f t="shared" si="84"/>
        <v>0</v>
      </c>
      <c r="R168" s="95">
        <f t="shared" si="84"/>
        <v>0</v>
      </c>
      <c r="S168" s="94">
        <f t="shared" si="84"/>
        <v>0</v>
      </c>
      <c r="T168" s="95">
        <f t="shared" si="84"/>
        <v>0</v>
      </c>
      <c r="U168" s="461">
        <f t="shared" si="71"/>
        <v>0</v>
      </c>
      <c r="V168" s="185"/>
      <c r="W168" s="185"/>
    </row>
    <row r="169" spans="1:23" s="57" customFormat="1" ht="83.25" hidden="1" x14ac:dyDescent="0.25">
      <c r="A169" s="56">
        <v>150</v>
      </c>
      <c r="B169" s="113" t="s">
        <v>150</v>
      </c>
      <c r="C169" s="104">
        <v>611</v>
      </c>
      <c r="D169" s="105">
        <v>4</v>
      </c>
      <c r="E169" s="105">
        <v>12</v>
      </c>
      <c r="F169" s="106" t="s">
        <v>12</v>
      </c>
      <c r="G169" s="106" t="s">
        <v>156</v>
      </c>
      <c r="H169" s="106" t="s">
        <v>9</v>
      </c>
      <c r="I169" s="106" t="s">
        <v>26</v>
      </c>
      <c r="J169" s="106" t="s">
        <v>162</v>
      </c>
      <c r="K169" s="106" t="s">
        <v>141</v>
      </c>
      <c r="L169" s="104">
        <v>240</v>
      </c>
      <c r="M169" s="94">
        <v>305040</v>
      </c>
      <c r="N169" s="95">
        <v>0</v>
      </c>
      <c r="O169" s="96">
        <v>0</v>
      </c>
      <c r="P169" s="97">
        <v>0</v>
      </c>
      <c r="Q169" s="94">
        <v>0</v>
      </c>
      <c r="R169" s="95">
        <v>0</v>
      </c>
      <c r="S169" s="94">
        <v>0</v>
      </c>
      <c r="T169" s="95">
        <v>0</v>
      </c>
      <c r="U169" s="461">
        <f t="shared" si="71"/>
        <v>0</v>
      </c>
      <c r="V169" s="185"/>
      <c r="W169" s="185"/>
    </row>
    <row r="170" spans="1:23" s="59" customFormat="1" x14ac:dyDescent="0.25">
      <c r="A170" s="56">
        <v>151</v>
      </c>
      <c r="B170" s="113" t="s">
        <v>126</v>
      </c>
      <c r="C170" s="104">
        <v>611</v>
      </c>
      <c r="D170" s="105">
        <v>5</v>
      </c>
      <c r="E170" s="105"/>
      <c r="F170" s="106"/>
      <c r="G170" s="106"/>
      <c r="H170" s="106"/>
      <c r="I170" s="106"/>
      <c r="J170" s="106"/>
      <c r="K170" s="106"/>
      <c r="L170" s="104"/>
      <c r="M170" s="98">
        <f>M183</f>
        <v>2096407.71</v>
      </c>
      <c r="N170" s="99">
        <v>0</v>
      </c>
      <c r="O170" s="460">
        <f t="shared" ref="O170:T170" si="85">O183+O171</f>
        <v>350884.45999999996</v>
      </c>
      <c r="P170" s="460">
        <f t="shared" si="85"/>
        <v>0</v>
      </c>
      <c r="Q170" s="460">
        <f t="shared" si="85"/>
        <v>499130.36999999994</v>
      </c>
      <c r="R170" s="460">
        <f t="shared" si="85"/>
        <v>0</v>
      </c>
      <c r="S170" s="460">
        <f t="shared" si="85"/>
        <v>532203.79</v>
      </c>
      <c r="T170" s="460">
        <f t="shared" si="85"/>
        <v>0</v>
      </c>
      <c r="U170" s="481">
        <f t="shared" si="71"/>
        <v>1382218.6199999999</v>
      </c>
      <c r="V170" s="187"/>
      <c r="W170" s="187"/>
    </row>
    <row r="171" spans="1:23" s="59" customFormat="1" hidden="1" x14ac:dyDescent="0.25">
      <c r="A171" s="56">
        <v>152</v>
      </c>
      <c r="B171" s="113" t="s">
        <v>127</v>
      </c>
      <c r="C171" s="104">
        <v>611</v>
      </c>
      <c r="D171" s="105">
        <v>5</v>
      </c>
      <c r="E171" s="105">
        <v>2</v>
      </c>
      <c r="F171" s="106"/>
      <c r="G171" s="106"/>
      <c r="H171" s="106"/>
      <c r="I171" s="106"/>
      <c r="J171" s="106"/>
      <c r="K171" s="106"/>
      <c r="L171" s="104"/>
      <c r="M171" s="98"/>
      <c r="N171" s="99"/>
      <c r="O171" s="96">
        <f>O172+O178</f>
        <v>0</v>
      </c>
      <c r="P171" s="96">
        <f t="shared" ref="P171:T181" si="86">P172</f>
        <v>0</v>
      </c>
      <c r="Q171" s="94">
        <f t="shared" si="86"/>
        <v>0</v>
      </c>
      <c r="R171" s="94">
        <f t="shared" si="86"/>
        <v>0</v>
      </c>
      <c r="S171" s="94">
        <f t="shared" si="86"/>
        <v>0</v>
      </c>
      <c r="T171" s="94">
        <f t="shared" si="86"/>
        <v>0</v>
      </c>
      <c r="U171" s="461">
        <f t="shared" si="71"/>
        <v>0</v>
      </c>
      <c r="V171" s="187"/>
      <c r="W171" s="187"/>
    </row>
    <row r="172" spans="1:23" s="59" customFormat="1" ht="166.5" hidden="1" x14ac:dyDescent="0.25">
      <c r="A172" s="56">
        <v>153</v>
      </c>
      <c r="B172" s="113" t="s">
        <v>239</v>
      </c>
      <c r="C172" s="104">
        <v>611</v>
      </c>
      <c r="D172" s="105">
        <v>5</v>
      </c>
      <c r="E172" s="105">
        <v>2</v>
      </c>
      <c r="F172" s="106" t="s">
        <v>12</v>
      </c>
      <c r="G172" s="106" t="s">
        <v>141</v>
      </c>
      <c r="H172" s="106" t="s">
        <v>47</v>
      </c>
      <c r="I172" s="106" t="s">
        <v>141</v>
      </c>
      <c r="J172" s="106" t="s">
        <v>32</v>
      </c>
      <c r="K172" s="106" t="s">
        <v>141</v>
      </c>
      <c r="L172" s="104"/>
      <c r="M172" s="98"/>
      <c r="N172" s="99"/>
      <c r="O172" s="96">
        <f t="shared" ref="O172:O181" si="87">O173</f>
        <v>0</v>
      </c>
      <c r="P172" s="96">
        <f t="shared" si="86"/>
        <v>0</v>
      </c>
      <c r="Q172" s="94">
        <f t="shared" si="86"/>
        <v>0</v>
      </c>
      <c r="R172" s="94">
        <f t="shared" si="86"/>
        <v>0</v>
      </c>
      <c r="S172" s="94">
        <f t="shared" si="86"/>
        <v>0</v>
      </c>
      <c r="T172" s="94">
        <f t="shared" si="86"/>
        <v>0</v>
      </c>
      <c r="U172" s="461">
        <f t="shared" si="71"/>
        <v>0</v>
      </c>
      <c r="V172" s="187"/>
      <c r="W172" s="187"/>
    </row>
    <row r="173" spans="1:23" s="59" customFormat="1" ht="55.5" hidden="1" x14ac:dyDescent="0.25">
      <c r="A173" s="56">
        <v>154</v>
      </c>
      <c r="B173" s="113" t="s">
        <v>373</v>
      </c>
      <c r="C173" s="104">
        <v>611</v>
      </c>
      <c r="D173" s="105">
        <v>5</v>
      </c>
      <c r="E173" s="105">
        <v>2</v>
      </c>
      <c r="F173" s="106" t="s">
        <v>12</v>
      </c>
      <c r="G173" s="106" t="s">
        <v>45</v>
      </c>
      <c r="H173" s="106" t="s">
        <v>47</v>
      </c>
      <c r="I173" s="106" t="s">
        <v>141</v>
      </c>
      <c r="J173" s="106" t="s">
        <v>32</v>
      </c>
      <c r="K173" s="106" t="s">
        <v>141</v>
      </c>
      <c r="L173" s="104"/>
      <c r="M173" s="98"/>
      <c r="N173" s="99"/>
      <c r="O173" s="96">
        <f t="shared" si="87"/>
        <v>0</v>
      </c>
      <c r="P173" s="96">
        <f t="shared" si="86"/>
        <v>0</v>
      </c>
      <c r="Q173" s="94">
        <f t="shared" si="86"/>
        <v>0</v>
      </c>
      <c r="R173" s="94">
        <f t="shared" si="86"/>
        <v>0</v>
      </c>
      <c r="S173" s="94">
        <f t="shared" si="86"/>
        <v>0</v>
      </c>
      <c r="T173" s="94">
        <f t="shared" si="86"/>
        <v>0</v>
      </c>
      <c r="U173" s="461">
        <f t="shared" si="71"/>
        <v>0</v>
      </c>
      <c r="V173" s="187"/>
      <c r="W173" s="187"/>
    </row>
    <row r="174" spans="1:23" s="59" customFormat="1" ht="83.25" hidden="1" x14ac:dyDescent="0.25">
      <c r="A174" s="56">
        <v>155</v>
      </c>
      <c r="B174" s="113" t="s">
        <v>336</v>
      </c>
      <c r="C174" s="104">
        <v>611</v>
      </c>
      <c r="D174" s="105">
        <v>5</v>
      </c>
      <c r="E174" s="105">
        <v>2</v>
      </c>
      <c r="F174" s="106" t="s">
        <v>12</v>
      </c>
      <c r="G174" s="106" t="s">
        <v>45</v>
      </c>
      <c r="H174" s="106" t="s">
        <v>9</v>
      </c>
      <c r="I174" s="106" t="s">
        <v>141</v>
      </c>
      <c r="J174" s="106" t="s">
        <v>32</v>
      </c>
      <c r="K174" s="106" t="s">
        <v>141</v>
      </c>
      <c r="L174" s="104"/>
      <c r="M174" s="98"/>
      <c r="N174" s="99"/>
      <c r="O174" s="96">
        <f t="shared" si="87"/>
        <v>0</v>
      </c>
      <c r="P174" s="96">
        <f t="shared" si="86"/>
        <v>0</v>
      </c>
      <c r="Q174" s="94">
        <f t="shared" si="86"/>
        <v>0</v>
      </c>
      <c r="R174" s="94">
        <f t="shared" si="86"/>
        <v>0</v>
      </c>
      <c r="S174" s="94">
        <f t="shared" si="86"/>
        <v>0</v>
      </c>
      <c r="T174" s="94">
        <f t="shared" si="86"/>
        <v>0</v>
      </c>
      <c r="U174" s="461">
        <f t="shared" si="71"/>
        <v>0</v>
      </c>
      <c r="V174" s="187"/>
      <c r="W174" s="187"/>
    </row>
    <row r="175" spans="1:23" s="59" customFormat="1" ht="55.5" hidden="1" x14ac:dyDescent="0.25">
      <c r="A175" s="56">
        <v>156</v>
      </c>
      <c r="B175" s="113" t="s">
        <v>374</v>
      </c>
      <c r="C175" s="104">
        <v>611</v>
      </c>
      <c r="D175" s="105">
        <v>5</v>
      </c>
      <c r="E175" s="105">
        <v>2</v>
      </c>
      <c r="F175" s="106" t="s">
        <v>12</v>
      </c>
      <c r="G175" s="106" t="s">
        <v>45</v>
      </c>
      <c r="H175" s="106" t="s">
        <v>9</v>
      </c>
      <c r="I175" s="106" t="s">
        <v>5</v>
      </c>
      <c r="J175" s="106" t="s">
        <v>372</v>
      </c>
      <c r="K175" s="106" t="s">
        <v>141</v>
      </c>
      <c r="L175" s="104"/>
      <c r="M175" s="98"/>
      <c r="N175" s="99"/>
      <c r="O175" s="96">
        <f t="shared" si="87"/>
        <v>0</v>
      </c>
      <c r="P175" s="96">
        <f t="shared" si="86"/>
        <v>0</v>
      </c>
      <c r="Q175" s="94">
        <f t="shared" si="86"/>
        <v>0</v>
      </c>
      <c r="R175" s="94">
        <f t="shared" si="86"/>
        <v>0</v>
      </c>
      <c r="S175" s="94">
        <f t="shared" si="86"/>
        <v>0</v>
      </c>
      <c r="T175" s="94">
        <f t="shared" si="86"/>
        <v>0</v>
      </c>
      <c r="U175" s="461">
        <f t="shared" si="71"/>
        <v>0</v>
      </c>
      <c r="V175" s="187"/>
      <c r="W175" s="187"/>
    </row>
    <row r="176" spans="1:23" s="59" customFormat="1" ht="83.25" hidden="1" x14ac:dyDescent="0.25">
      <c r="A176" s="56">
        <v>157</v>
      </c>
      <c r="B176" s="113" t="s">
        <v>166</v>
      </c>
      <c r="C176" s="104">
        <v>611</v>
      </c>
      <c r="D176" s="105">
        <v>5</v>
      </c>
      <c r="E176" s="105">
        <v>2</v>
      </c>
      <c r="F176" s="106" t="s">
        <v>12</v>
      </c>
      <c r="G176" s="106" t="s">
        <v>45</v>
      </c>
      <c r="H176" s="106" t="s">
        <v>9</v>
      </c>
      <c r="I176" s="106" t="s">
        <v>5</v>
      </c>
      <c r="J176" s="106" t="s">
        <v>372</v>
      </c>
      <c r="K176" s="106" t="s">
        <v>141</v>
      </c>
      <c r="L176" s="104">
        <v>200</v>
      </c>
      <c r="M176" s="98"/>
      <c r="N176" s="99"/>
      <c r="O176" s="96">
        <f t="shared" si="87"/>
        <v>0</v>
      </c>
      <c r="P176" s="96">
        <f t="shared" si="86"/>
        <v>0</v>
      </c>
      <c r="Q176" s="94">
        <f t="shared" si="86"/>
        <v>0</v>
      </c>
      <c r="R176" s="94">
        <f t="shared" si="86"/>
        <v>0</v>
      </c>
      <c r="S176" s="94">
        <f t="shared" si="86"/>
        <v>0</v>
      </c>
      <c r="T176" s="94">
        <f t="shared" si="86"/>
        <v>0</v>
      </c>
      <c r="U176" s="461">
        <f t="shared" si="71"/>
        <v>0</v>
      </c>
      <c r="V176" s="187"/>
      <c r="W176" s="187"/>
    </row>
    <row r="177" spans="1:23" s="59" customFormat="1" ht="55.5" hidden="1" x14ac:dyDescent="0.25">
      <c r="A177" s="56">
        <v>158</v>
      </c>
      <c r="B177" s="113" t="s">
        <v>149</v>
      </c>
      <c r="C177" s="104">
        <v>611</v>
      </c>
      <c r="D177" s="105">
        <v>5</v>
      </c>
      <c r="E177" s="105">
        <v>2</v>
      </c>
      <c r="F177" s="106" t="s">
        <v>12</v>
      </c>
      <c r="G177" s="106" t="s">
        <v>45</v>
      </c>
      <c r="H177" s="106" t="s">
        <v>9</v>
      </c>
      <c r="I177" s="106" t="s">
        <v>5</v>
      </c>
      <c r="J177" s="106" t="s">
        <v>372</v>
      </c>
      <c r="K177" s="106" t="s">
        <v>141</v>
      </c>
      <c r="L177" s="104">
        <v>240</v>
      </c>
      <c r="M177" s="98"/>
      <c r="N177" s="99"/>
      <c r="O177" s="96">
        <v>0</v>
      </c>
      <c r="P177" s="96">
        <v>0</v>
      </c>
      <c r="Q177" s="94">
        <v>0</v>
      </c>
      <c r="R177" s="94">
        <v>0</v>
      </c>
      <c r="S177" s="94">
        <v>0</v>
      </c>
      <c r="T177" s="94">
        <v>0</v>
      </c>
      <c r="U177" s="461">
        <f t="shared" si="71"/>
        <v>0</v>
      </c>
      <c r="V177" s="187"/>
      <c r="W177" s="187"/>
    </row>
    <row r="178" spans="1:23" s="59" customFormat="1" ht="138.75" hidden="1" x14ac:dyDescent="0.25">
      <c r="A178" s="56">
        <v>159</v>
      </c>
      <c r="B178" s="113" t="s">
        <v>396</v>
      </c>
      <c r="C178" s="104">
        <v>611</v>
      </c>
      <c r="D178" s="105">
        <v>5</v>
      </c>
      <c r="E178" s="105">
        <v>2</v>
      </c>
      <c r="F178" s="106" t="s">
        <v>12</v>
      </c>
      <c r="G178" s="106" t="s">
        <v>26</v>
      </c>
      <c r="H178" s="106" t="s">
        <v>47</v>
      </c>
      <c r="I178" s="106" t="s">
        <v>141</v>
      </c>
      <c r="J178" s="106" t="s">
        <v>32</v>
      </c>
      <c r="K178" s="106" t="s">
        <v>141</v>
      </c>
      <c r="L178" s="104"/>
      <c r="M178" s="98"/>
      <c r="N178" s="99"/>
      <c r="O178" s="96">
        <f t="shared" si="87"/>
        <v>0</v>
      </c>
      <c r="P178" s="96">
        <f t="shared" si="86"/>
        <v>0</v>
      </c>
      <c r="Q178" s="94">
        <f t="shared" si="86"/>
        <v>0</v>
      </c>
      <c r="R178" s="94">
        <f t="shared" si="86"/>
        <v>0</v>
      </c>
      <c r="S178" s="94">
        <f t="shared" si="86"/>
        <v>0</v>
      </c>
      <c r="T178" s="94">
        <f t="shared" si="86"/>
        <v>0</v>
      </c>
      <c r="U178" s="461">
        <f t="shared" si="71"/>
        <v>0</v>
      </c>
      <c r="V178" s="187"/>
      <c r="W178" s="187"/>
    </row>
    <row r="179" spans="1:23" s="59" customFormat="1" ht="55.5" hidden="1" x14ac:dyDescent="0.25">
      <c r="A179" s="56">
        <v>160</v>
      </c>
      <c r="B179" s="113" t="s">
        <v>395</v>
      </c>
      <c r="C179" s="104">
        <v>611</v>
      </c>
      <c r="D179" s="105">
        <v>5</v>
      </c>
      <c r="E179" s="105">
        <v>2</v>
      </c>
      <c r="F179" s="106" t="s">
        <v>12</v>
      </c>
      <c r="G179" s="106" t="s">
        <v>26</v>
      </c>
      <c r="H179" s="106" t="s">
        <v>9</v>
      </c>
      <c r="I179" s="106" t="s">
        <v>141</v>
      </c>
      <c r="J179" s="106" t="s">
        <v>32</v>
      </c>
      <c r="K179" s="106" t="s">
        <v>141</v>
      </c>
      <c r="L179" s="104"/>
      <c r="M179" s="98"/>
      <c r="N179" s="99"/>
      <c r="O179" s="96">
        <f t="shared" si="87"/>
        <v>0</v>
      </c>
      <c r="P179" s="96">
        <f t="shared" si="86"/>
        <v>0</v>
      </c>
      <c r="Q179" s="94">
        <f t="shared" si="86"/>
        <v>0</v>
      </c>
      <c r="R179" s="94">
        <f t="shared" si="86"/>
        <v>0</v>
      </c>
      <c r="S179" s="94">
        <f t="shared" si="86"/>
        <v>0</v>
      </c>
      <c r="T179" s="94">
        <f t="shared" si="86"/>
        <v>0</v>
      </c>
      <c r="U179" s="461">
        <f t="shared" si="71"/>
        <v>0</v>
      </c>
      <c r="V179" s="187"/>
      <c r="W179" s="187"/>
    </row>
    <row r="180" spans="1:23" s="59" customFormat="1" ht="55.5" hidden="1" x14ac:dyDescent="0.25">
      <c r="A180" s="56">
        <v>161</v>
      </c>
      <c r="B180" s="113" t="s">
        <v>394</v>
      </c>
      <c r="C180" s="104">
        <v>611</v>
      </c>
      <c r="D180" s="105">
        <v>5</v>
      </c>
      <c r="E180" s="105">
        <v>2</v>
      </c>
      <c r="F180" s="106" t="s">
        <v>12</v>
      </c>
      <c r="G180" s="106" t="s">
        <v>26</v>
      </c>
      <c r="H180" s="106" t="s">
        <v>9</v>
      </c>
      <c r="I180" s="106" t="s">
        <v>26</v>
      </c>
      <c r="J180" s="106" t="s">
        <v>372</v>
      </c>
      <c r="K180" s="106" t="s">
        <v>141</v>
      </c>
      <c r="L180" s="104"/>
      <c r="M180" s="98"/>
      <c r="N180" s="99"/>
      <c r="O180" s="96">
        <f t="shared" si="87"/>
        <v>0</v>
      </c>
      <c r="P180" s="96">
        <f t="shared" si="86"/>
        <v>0</v>
      </c>
      <c r="Q180" s="94">
        <f t="shared" si="86"/>
        <v>0</v>
      </c>
      <c r="R180" s="94">
        <f t="shared" si="86"/>
        <v>0</v>
      </c>
      <c r="S180" s="94">
        <f t="shared" si="86"/>
        <v>0</v>
      </c>
      <c r="T180" s="94">
        <f t="shared" si="86"/>
        <v>0</v>
      </c>
      <c r="U180" s="461">
        <f t="shared" si="71"/>
        <v>0</v>
      </c>
      <c r="V180" s="187"/>
      <c r="W180" s="187"/>
    </row>
    <row r="181" spans="1:23" s="59" customFormat="1" ht="55.5" hidden="1" x14ac:dyDescent="0.25">
      <c r="A181" s="56">
        <v>162</v>
      </c>
      <c r="B181" s="113" t="s">
        <v>149</v>
      </c>
      <c r="C181" s="104">
        <v>611</v>
      </c>
      <c r="D181" s="105">
        <v>5</v>
      </c>
      <c r="E181" s="105">
        <v>2</v>
      </c>
      <c r="F181" s="106" t="s">
        <v>12</v>
      </c>
      <c r="G181" s="106" t="s">
        <v>26</v>
      </c>
      <c r="H181" s="106" t="s">
        <v>9</v>
      </c>
      <c r="I181" s="106" t="s">
        <v>26</v>
      </c>
      <c r="J181" s="106" t="s">
        <v>372</v>
      </c>
      <c r="K181" s="106" t="s">
        <v>141</v>
      </c>
      <c r="L181" s="104">
        <v>200</v>
      </c>
      <c r="M181" s="98"/>
      <c r="N181" s="99"/>
      <c r="O181" s="96">
        <f t="shared" si="87"/>
        <v>0</v>
      </c>
      <c r="P181" s="96">
        <f t="shared" si="86"/>
        <v>0</v>
      </c>
      <c r="Q181" s="94">
        <f t="shared" si="86"/>
        <v>0</v>
      </c>
      <c r="R181" s="94">
        <f t="shared" si="86"/>
        <v>0</v>
      </c>
      <c r="S181" s="94">
        <f t="shared" si="86"/>
        <v>0</v>
      </c>
      <c r="T181" s="94">
        <f t="shared" si="86"/>
        <v>0</v>
      </c>
      <c r="U181" s="461">
        <f t="shared" si="71"/>
        <v>0</v>
      </c>
      <c r="V181" s="187"/>
      <c r="W181" s="187"/>
    </row>
    <row r="182" spans="1:23" s="59" customFormat="1" ht="83.25" hidden="1" x14ac:dyDescent="0.25">
      <c r="A182" s="56">
        <v>163</v>
      </c>
      <c r="B182" s="113" t="s">
        <v>150</v>
      </c>
      <c r="C182" s="104">
        <v>611</v>
      </c>
      <c r="D182" s="105">
        <v>5</v>
      </c>
      <c r="E182" s="105">
        <v>2</v>
      </c>
      <c r="F182" s="106" t="s">
        <v>12</v>
      </c>
      <c r="G182" s="106" t="s">
        <v>26</v>
      </c>
      <c r="H182" s="106" t="s">
        <v>9</v>
      </c>
      <c r="I182" s="106" t="s">
        <v>26</v>
      </c>
      <c r="J182" s="106" t="s">
        <v>372</v>
      </c>
      <c r="K182" s="106" t="s">
        <v>141</v>
      </c>
      <c r="L182" s="104">
        <v>240</v>
      </c>
      <c r="M182" s="98"/>
      <c r="N182" s="99"/>
      <c r="O182" s="96">
        <v>0</v>
      </c>
      <c r="P182" s="96">
        <v>0</v>
      </c>
      <c r="Q182" s="94">
        <v>0</v>
      </c>
      <c r="R182" s="94">
        <v>0</v>
      </c>
      <c r="S182" s="94">
        <v>0</v>
      </c>
      <c r="T182" s="94">
        <v>0</v>
      </c>
      <c r="U182" s="461">
        <f t="shared" si="71"/>
        <v>0</v>
      </c>
      <c r="V182" s="187"/>
      <c r="W182" s="187"/>
    </row>
    <row r="183" spans="1:23" s="59" customFormat="1" x14ac:dyDescent="0.25">
      <c r="A183" s="56">
        <v>164</v>
      </c>
      <c r="B183" s="113" t="s">
        <v>128</v>
      </c>
      <c r="C183" s="104">
        <v>611</v>
      </c>
      <c r="D183" s="105">
        <v>5</v>
      </c>
      <c r="E183" s="105">
        <v>3</v>
      </c>
      <c r="F183" s="106"/>
      <c r="G183" s="106"/>
      <c r="H183" s="106"/>
      <c r="I183" s="106"/>
      <c r="J183" s="106"/>
      <c r="K183" s="106"/>
      <c r="L183" s="104"/>
      <c r="M183" s="94">
        <f>M184</f>
        <v>2096407.71</v>
      </c>
      <c r="N183" s="95">
        <v>0</v>
      </c>
      <c r="O183" s="460">
        <f t="shared" ref="O183:T183" si="88">O184+O196</f>
        <v>350884.45999999996</v>
      </c>
      <c r="P183" s="460">
        <f t="shared" si="88"/>
        <v>0</v>
      </c>
      <c r="Q183" s="460">
        <f t="shared" si="88"/>
        <v>499130.36999999994</v>
      </c>
      <c r="R183" s="460">
        <f t="shared" si="88"/>
        <v>0</v>
      </c>
      <c r="S183" s="460">
        <f t="shared" si="88"/>
        <v>532203.79</v>
      </c>
      <c r="T183" s="460">
        <f t="shared" si="88"/>
        <v>0</v>
      </c>
      <c r="U183" s="481">
        <f t="shared" si="71"/>
        <v>1382218.6199999999</v>
      </c>
      <c r="V183" s="187"/>
      <c r="W183" s="187"/>
    </row>
    <row r="184" spans="1:23" s="59" customFormat="1" ht="166.5" x14ac:dyDescent="0.25">
      <c r="A184" s="56">
        <v>165</v>
      </c>
      <c r="B184" s="113" t="s">
        <v>239</v>
      </c>
      <c r="C184" s="104">
        <v>611</v>
      </c>
      <c r="D184" s="105">
        <v>5</v>
      </c>
      <c r="E184" s="105">
        <v>3</v>
      </c>
      <c r="F184" s="106" t="s">
        <v>12</v>
      </c>
      <c r="G184" s="106" t="s">
        <v>141</v>
      </c>
      <c r="H184" s="106" t="s">
        <v>47</v>
      </c>
      <c r="I184" s="106" t="s">
        <v>141</v>
      </c>
      <c r="J184" s="106" t="s">
        <v>32</v>
      </c>
      <c r="K184" s="106" t="s">
        <v>141</v>
      </c>
      <c r="L184" s="104"/>
      <c r="M184" s="94">
        <f>M185</f>
        <v>2096407.71</v>
      </c>
      <c r="N184" s="95">
        <f t="shared" ref="N184:T184" si="89">N185</f>
        <v>0</v>
      </c>
      <c r="O184" s="460">
        <f t="shared" si="89"/>
        <v>350884.45999999996</v>
      </c>
      <c r="P184" s="462">
        <f t="shared" si="89"/>
        <v>0</v>
      </c>
      <c r="Q184" s="460">
        <f t="shared" si="89"/>
        <v>499130.36999999994</v>
      </c>
      <c r="R184" s="462">
        <f t="shared" si="89"/>
        <v>0</v>
      </c>
      <c r="S184" s="460">
        <f t="shared" si="89"/>
        <v>532203.79</v>
      </c>
      <c r="T184" s="462">
        <f t="shared" si="89"/>
        <v>0</v>
      </c>
      <c r="U184" s="481">
        <f t="shared" si="71"/>
        <v>1382218.6199999999</v>
      </c>
      <c r="V184" s="187"/>
      <c r="W184" s="187"/>
    </row>
    <row r="185" spans="1:23" s="59" customFormat="1" ht="166.5" x14ac:dyDescent="0.25">
      <c r="A185" s="56">
        <v>166</v>
      </c>
      <c r="B185" s="113" t="s">
        <v>240</v>
      </c>
      <c r="C185" s="104">
        <v>611</v>
      </c>
      <c r="D185" s="105">
        <v>5</v>
      </c>
      <c r="E185" s="105">
        <v>3</v>
      </c>
      <c r="F185" s="106" t="s">
        <v>12</v>
      </c>
      <c r="G185" s="106" t="s">
        <v>26</v>
      </c>
      <c r="H185" s="106" t="s">
        <v>47</v>
      </c>
      <c r="I185" s="106" t="s">
        <v>141</v>
      </c>
      <c r="J185" s="106" t="s">
        <v>32</v>
      </c>
      <c r="K185" s="106" t="s">
        <v>141</v>
      </c>
      <c r="L185" s="104"/>
      <c r="M185" s="94">
        <f>M186</f>
        <v>2096407.71</v>
      </c>
      <c r="N185" s="95">
        <f t="shared" ref="N185:T185" si="90">N186</f>
        <v>0</v>
      </c>
      <c r="O185" s="460">
        <f t="shared" si="90"/>
        <v>350884.45999999996</v>
      </c>
      <c r="P185" s="462">
        <f t="shared" si="90"/>
        <v>0</v>
      </c>
      <c r="Q185" s="460">
        <f t="shared" si="90"/>
        <v>499130.36999999994</v>
      </c>
      <c r="R185" s="462">
        <f t="shared" si="90"/>
        <v>0</v>
      </c>
      <c r="S185" s="460">
        <f t="shared" si="90"/>
        <v>532203.79</v>
      </c>
      <c r="T185" s="462">
        <f t="shared" si="90"/>
        <v>0</v>
      </c>
      <c r="U185" s="481">
        <f t="shared" si="71"/>
        <v>1382218.6199999999</v>
      </c>
      <c r="V185" s="187"/>
      <c r="W185" s="187"/>
    </row>
    <row r="186" spans="1:23" s="59" customFormat="1" ht="82.5" customHeight="1" x14ac:dyDescent="0.25">
      <c r="A186" s="56">
        <v>167</v>
      </c>
      <c r="B186" s="113" t="s">
        <v>182</v>
      </c>
      <c r="C186" s="104">
        <v>611</v>
      </c>
      <c r="D186" s="105">
        <v>5</v>
      </c>
      <c r="E186" s="105">
        <v>3</v>
      </c>
      <c r="F186" s="106" t="s">
        <v>12</v>
      </c>
      <c r="G186" s="106" t="s">
        <v>26</v>
      </c>
      <c r="H186" s="106" t="s">
        <v>19</v>
      </c>
      <c r="I186" s="106" t="s">
        <v>141</v>
      </c>
      <c r="J186" s="106" t="s">
        <v>32</v>
      </c>
      <c r="K186" s="106" t="s">
        <v>141</v>
      </c>
      <c r="L186" s="104"/>
      <c r="M186" s="94">
        <f t="shared" ref="M186:T186" si="91">M190+M187+M193</f>
        <v>2096407.71</v>
      </c>
      <c r="N186" s="95">
        <f t="shared" si="91"/>
        <v>0</v>
      </c>
      <c r="O186" s="460">
        <f t="shared" si="91"/>
        <v>350884.45999999996</v>
      </c>
      <c r="P186" s="462">
        <f t="shared" si="91"/>
        <v>0</v>
      </c>
      <c r="Q186" s="460">
        <f t="shared" si="91"/>
        <v>499130.36999999994</v>
      </c>
      <c r="R186" s="462">
        <f t="shared" si="91"/>
        <v>0</v>
      </c>
      <c r="S186" s="460">
        <f t="shared" si="91"/>
        <v>532203.79</v>
      </c>
      <c r="T186" s="462">
        <f t="shared" si="91"/>
        <v>0</v>
      </c>
      <c r="U186" s="481">
        <f t="shared" si="71"/>
        <v>1382218.6199999999</v>
      </c>
      <c r="V186" s="187"/>
      <c r="W186" s="187"/>
    </row>
    <row r="187" spans="1:23" s="57" customFormat="1" ht="55.5" hidden="1" x14ac:dyDescent="0.25">
      <c r="A187" s="56">
        <v>168</v>
      </c>
      <c r="B187" s="113" t="s">
        <v>183</v>
      </c>
      <c r="C187" s="104">
        <v>611</v>
      </c>
      <c r="D187" s="105">
        <v>5</v>
      </c>
      <c r="E187" s="105">
        <v>3</v>
      </c>
      <c r="F187" s="106" t="s">
        <v>12</v>
      </c>
      <c r="G187" s="106" t="s">
        <v>26</v>
      </c>
      <c r="H187" s="106" t="s">
        <v>19</v>
      </c>
      <c r="I187" s="106" t="s">
        <v>5</v>
      </c>
      <c r="J187" s="106" t="s">
        <v>162</v>
      </c>
      <c r="K187" s="106" t="s">
        <v>141</v>
      </c>
      <c r="L187" s="104"/>
      <c r="M187" s="94">
        <f t="shared" ref="M187:T187" si="92">M188</f>
        <v>14000</v>
      </c>
      <c r="N187" s="95">
        <f t="shared" si="92"/>
        <v>0</v>
      </c>
      <c r="O187" s="96">
        <f t="shared" si="92"/>
        <v>0</v>
      </c>
      <c r="P187" s="97">
        <f t="shared" si="92"/>
        <v>0</v>
      </c>
      <c r="Q187" s="94">
        <f t="shared" si="92"/>
        <v>0</v>
      </c>
      <c r="R187" s="95">
        <f t="shared" si="92"/>
        <v>0</v>
      </c>
      <c r="S187" s="94">
        <f t="shared" si="92"/>
        <v>0</v>
      </c>
      <c r="T187" s="95">
        <f t="shared" si="92"/>
        <v>0</v>
      </c>
      <c r="U187" s="461">
        <f t="shared" si="71"/>
        <v>0</v>
      </c>
      <c r="V187" s="185"/>
      <c r="W187" s="185"/>
    </row>
    <row r="188" spans="1:23" s="57" customFormat="1" ht="83.25" hidden="1" x14ac:dyDescent="0.25">
      <c r="A188" s="56">
        <v>169</v>
      </c>
      <c r="B188" s="113" t="s">
        <v>166</v>
      </c>
      <c r="C188" s="104">
        <v>611</v>
      </c>
      <c r="D188" s="105">
        <v>5</v>
      </c>
      <c r="E188" s="105">
        <v>3</v>
      </c>
      <c r="F188" s="106" t="s">
        <v>12</v>
      </c>
      <c r="G188" s="106" t="s">
        <v>26</v>
      </c>
      <c r="H188" s="106" t="s">
        <v>19</v>
      </c>
      <c r="I188" s="106" t="s">
        <v>5</v>
      </c>
      <c r="J188" s="106" t="s">
        <v>162</v>
      </c>
      <c r="K188" s="106" t="s">
        <v>141</v>
      </c>
      <c r="L188" s="104">
        <v>200</v>
      </c>
      <c r="M188" s="94">
        <f>M189</f>
        <v>14000</v>
      </c>
      <c r="N188" s="95">
        <v>0</v>
      </c>
      <c r="O188" s="96">
        <f>O189</f>
        <v>0</v>
      </c>
      <c r="P188" s="97">
        <v>0</v>
      </c>
      <c r="Q188" s="94">
        <f>Q189</f>
        <v>0</v>
      </c>
      <c r="R188" s="95">
        <v>0</v>
      </c>
      <c r="S188" s="94">
        <f>S189</f>
        <v>0</v>
      </c>
      <c r="T188" s="95">
        <v>0</v>
      </c>
      <c r="U188" s="461">
        <f t="shared" si="71"/>
        <v>0</v>
      </c>
      <c r="V188" s="185"/>
      <c r="W188" s="185"/>
    </row>
    <row r="189" spans="1:23" s="57" customFormat="1" ht="55.5" hidden="1" x14ac:dyDescent="0.25">
      <c r="A189" s="56">
        <v>170</v>
      </c>
      <c r="B189" s="113" t="s">
        <v>149</v>
      </c>
      <c r="C189" s="104">
        <v>611</v>
      </c>
      <c r="D189" s="105">
        <v>5</v>
      </c>
      <c r="E189" s="105">
        <v>3</v>
      </c>
      <c r="F189" s="106" t="s">
        <v>12</v>
      </c>
      <c r="G189" s="106" t="s">
        <v>26</v>
      </c>
      <c r="H189" s="106" t="s">
        <v>19</v>
      </c>
      <c r="I189" s="106" t="s">
        <v>5</v>
      </c>
      <c r="J189" s="106" t="s">
        <v>162</v>
      </c>
      <c r="K189" s="106" t="s">
        <v>141</v>
      </c>
      <c r="L189" s="104">
        <v>240</v>
      </c>
      <c r="M189" s="94">
        <v>14000</v>
      </c>
      <c r="N189" s="95">
        <f t="shared" ref="N189:T189" si="93">N190</f>
        <v>0</v>
      </c>
      <c r="O189" s="96">
        <v>0</v>
      </c>
      <c r="P189" s="97">
        <f t="shared" si="93"/>
        <v>0</v>
      </c>
      <c r="Q189" s="94">
        <v>0</v>
      </c>
      <c r="R189" s="95">
        <f t="shared" si="93"/>
        <v>0</v>
      </c>
      <c r="S189" s="94">
        <v>0</v>
      </c>
      <c r="T189" s="95">
        <f t="shared" si="93"/>
        <v>0</v>
      </c>
      <c r="U189" s="461">
        <f t="shared" si="71"/>
        <v>0</v>
      </c>
      <c r="V189" s="185"/>
      <c r="W189" s="185"/>
    </row>
    <row r="190" spans="1:23" s="59" customFormat="1" ht="55.5" x14ac:dyDescent="0.25">
      <c r="A190" s="56">
        <v>171</v>
      </c>
      <c r="B190" s="113" t="s">
        <v>183</v>
      </c>
      <c r="C190" s="104">
        <v>611</v>
      </c>
      <c r="D190" s="105">
        <v>5</v>
      </c>
      <c r="E190" s="105">
        <v>3</v>
      </c>
      <c r="F190" s="106" t="s">
        <v>12</v>
      </c>
      <c r="G190" s="106" t="s">
        <v>26</v>
      </c>
      <c r="H190" s="106" t="s">
        <v>19</v>
      </c>
      <c r="I190" s="106" t="s">
        <v>26</v>
      </c>
      <c r="J190" s="106" t="s">
        <v>27</v>
      </c>
      <c r="K190" s="106" t="s">
        <v>141</v>
      </c>
      <c r="L190" s="104"/>
      <c r="M190" s="94">
        <f t="shared" ref="M190:T190" si="94">M191</f>
        <v>286099.5</v>
      </c>
      <c r="N190" s="95">
        <f t="shared" si="94"/>
        <v>0</v>
      </c>
      <c r="O190" s="460">
        <f t="shared" si="94"/>
        <v>200000</v>
      </c>
      <c r="P190" s="462">
        <f t="shared" si="94"/>
        <v>0</v>
      </c>
      <c r="Q190" s="460">
        <f t="shared" si="94"/>
        <v>200000</v>
      </c>
      <c r="R190" s="462">
        <f t="shared" si="94"/>
        <v>0</v>
      </c>
      <c r="S190" s="460">
        <f t="shared" si="94"/>
        <v>200000</v>
      </c>
      <c r="T190" s="462">
        <f t="shared" si="94"/>
        <v>0</v>
      </c>
      <c r="U190" s="481">
        <f t="shared" si="71"/>
        <v>600000</v>
      </c>
      <c r="V190" s="187"/>
      <c r="W190" s="187"/>
    </row>
    <row r="191" spans="1:23" s="59" customFormat="1" ht="83.25" x14ac:dyDescent="0.25">
      <c r="A191" s="56">
        <v>172</v>
      </c>
      <c r="B191" s="113" t="s">
        <v>166</v>
      </c>
      <c r="C191" s="104">
        <v>611</v>
      </c>
      <c r="D191" s="105">
        <v>5</v>
      </c>
      <c r="E191" s="105">
        <v>3</v>
      </c>
      <c r="F191" s="106" t="s">
        <v>12</v>
      </c>
      <c r="G191" s="106" t="s">
        <v>26</v>
      </c>
      <c r="H191" s="106" t="s">
        <v>19</v>
      </c>
      <c r="I191" s="106" t="s">
        <v>26</v>
      </c>
      <c r="J191" s="106" t="s">
        <v>27</v>
      </c>
      <c r="K191" s="106" t="s">
        <v>141</v>
      </c>
      <c r="L191" s="104">
        <v>200</v>
      </c>
      <c r="M191" s="94">
        <f>M192</f>
        <v>286099.5</v>
      </c>
      <c r="N191" s="95">
        <v>0</v>
      </c>
      <c r="O191" s="460">
        <f>O192</f>
        <v>200000</v>
      </c>
      <c r="P191" s="462">
        <v>0</v>
      </c>
      <c r="Q191" s="460">
        <f>Q192</f>
        <v>200000</v>
      </c>
      <c r="R191" s="462">
        <v>0</v>
      </c>
      <c r="S191" s="460">
        <f>S192</f>
        <v>200000</v>
      </c>
      <c r="T191" s="462">
        <v>0</v>
      </c>
      <c r="U191" s="481">
        <f t="shared" si="71"/>
        <v>600000</v>
      </c>
      <c r="V191" s="187"/>
      <c r="W191" s="187"/>
    </row>
    <row r="192" spans="1:23" s="59" customFormat="1" ht="55.5" x14ac:dyDescent="0.25">
      <c r="A192" s="56">
        <v>173</v>
      </c>
      <c r="B192" s="113" t="s">
        <v>149</v>
      </c>
      <c r="C192" s="104">
        <v>611</v>
      </c>
      <c r="D192" s="105">
        <v>5</v>
      </c>
      <c r="E192" s="105">
        <v>3</v>
      </c>
      <c r="F192" s="106" t="s">
        <v>12</v>
      </c>
      <c r="G192" s="106" t="s">
        <v>26</v>
      </c>
      <c r="H192" s="106" t="s">
        <v>19</v>
      </c>
      <c r="I192" s="106" t="s">
        <v>26</v>
      </c>
      <c r="J192" s="106" t="s">
        <v>27</v>
      </c>
      <c r="K192" s="106" t="s">
        <v>141</v>
      </c>
      <c r="L192" s="104">
        <v>240</v>
      </c>
      <c r="M192" s="94">
        <v>286099.5</v>
      </c>
      <c r="N192" s="95">
        <f t="shared" ref="M192:T193" si="95">N193</f>
        <v>0</v>
      </c>
      <c r="O192" s="460">
        <v>200000</v>
      </c>
      <c r="P192" s="462">
        <f t="shared" si="95"/>
        <v>0</v>
      </c>
      <c r="Q192" s="460">
        <v>200000</v>
      </c>
      <c r="R192" s="462">
        <f t="shared" si="95"/>
        <v>0</v>
      </c>
      <c r="S192" s="460">
        <v>200000</v>
      </c>
      <c r="T192" s="462">
        <f t="shared" si="95"/>
        <v>0</v>
      </c>
      <c r="U192" s="481">
        <f t="shared" si="71"/>
        <v>600000</v>
      </c>
      <c r="V192" s="187"/>
      <c r="W192" s="187"/>
    </row>
    <row r="193" spans="1:23" s="59" customFormat="1" x14ac:dyDescent="0.25">
      <c r="A193" s="56">
        <v>174</v>
      </c>
      <c r="B193" s="113" t="s">
        <v>184</v>
      </c>
      <c r="C193" s="104">
        <v>611</v>
      </c>
      <c r="D193" s="105">
        <v>5</v>
      </c>
      <c r="E193" s="105">
        <v>3</v>
      </c>
      <c r="F193" s="106" t="s">
        <v>12</v>
      </c>
      <c r="G193" s="106" t="s">
        <v>26</v>
      </c>
      <c r="H193" s="106" t="s">
        <v>19</v>
      </c>
      <c r="I193" s="106" t="s">
        <v>26</v>
      </c>
      <c r="J193" s="106" t="s">
        <v>162</v>
      </c>
      <c r="K193" s="106" t="s">
        <v>141</v>
      </c>
      <c r="L193" s="104"/>
      <c r="M193" s="94">
        <f t="shared" si="95"/>
        <v>1796308.21</v>
      </c>
      <c r="N193" s="95">
        <f t="shared" si="95"/>
        <v>0</v>
      </c>
      <c r="O193" s="460">
        <f t="shared" si="95"/>
        <v>150884.46</v>
      </c>
      <c r="P193" s="462">
        <f t="shared" si="95"/>
        <v>0</v>
      </c>
      <c r="Q193" s="460">
        <f t="shared" si="95"/>
        <v>299130.36999999994</v>
      </c>
      <c r="R193" s="462">
        <f t="shared" si="95"/>
        <v>0</v>
      </c>
      <c r="S193" s="460">
        <f t="shared" si="95"/>
        <v>332203.78999999998</v>
      </c>
      <c r="T193" s="462">
        <f t="shared" si="95"/>
        <v>0</v>
      </c>
      <c r="U193" s="481">
        <f t="shared" si="71"/>
        <v>782218.61999999988</v>
      </c>
      <c r="V193" s="187"/>
      <c r="W193" s="187"/>
    </row>
    <row r="194" spans="1:23" s="59" customFormat="1" ht="55.5" x14ac:dyDescent="0.25">
      <c r="A194" s="56">
        <v>175</v>
      </c>
      <c r="B194" s="113" t="s">
        <v>149</v>
      </c>
      <c r="C194" s="104">
        <v>611</v>
      </c>
      <c r="D194" s="105">
        <v>5</v>
      </c>
      <c r="E194" s="105">
        <v>3</v>
      </c>
      <c r="F194" s="106" t="s">
        <v>12</v>
      </c>
      <c r="G194" s="106" t="s">
        <v>26</v>
      </c>
      <c r="H194" s="106" t="s">
        <v>19</v>
      </c>
      <c r="I194" s="106" t="s">
        <v>26</v>
      </c>
      <c r="J194" s="106" t="s">
        <v>162</v>
      </c>
      <c r="K194" s="106" t="s">
        <v>141</v>
      </c>
      <c r="L194" s="104">
        <v>200</v>
      </c>
      <c r="M194" s="94">
        <f t="shared" ref="M194:T194" si="96">M195</f>
        <v>1796308.21</v>
      </c>
      <c r="N194" s="95">
        <f t="shared" si="96"/>
        <v>0</v>
      </c>
      <c r="O194" s="460">
        <f t="shared" si="96"/>
        <v>150884.46</v>
      </c>
      <c r="P194" s="462">
        <f t="shared" si="96"/>
        <v>0</v>
      </c>
      <c r="Q194" s="460">
        <f t="shared" si="96"/>
        <v>299130.36999999994</v>
      </c>
      <c r="R194" s="462">
        <f t="shared" si="96"/>
        <v>0</v>
      </c>
      <c r="S194" s="460">
        <f t="shared" si="96"/>
        <v>332203.78999999998</v>
      </c>
      <c r="T194" s="462">
        <f t="shared" si="96"/>
        <v>0</v>
      </c>
      <c r="U194" s="481">
        <f t="shared" si="71"/>
        <v>782218.61999999988</v>
      </c>
      <c r="V194" s="187"/>
      <c r="W194" s="187"/>
    </row>
    <row r="195" spans="1:23" s="59" customFormat="1" ht="83.25" x14ac:dyDescent="0.25">
      <c r="A195" s="56">
        <v>176</v>
      </c>
      <c r="B195" s="113" t="s">
        <v>150</v>
      </c>
      <c r="C195" s="104">
        <v>611</v>
      </c>
      <c r="D195" s="105">
        <v>5</v>
      </c>
      <c r="E195" s="105">
        <v>3</v>
      </c>
      <c r="F195" s="106" t="s">
        <v>12</v>
      </c>
      <c r="G195" s="106" t="s">
        <v>26</v>
      </c>
      <c r="H195" s="106" t="s">
        <v>19</v>
      </c>
      <c r="I195" s="106" t="s">
        <v>26</v>
      </c>
      <c r="J195" s="106" t="s">
        <v>162</v>
      </c>
      <c r="K195" s="106" t="s">
        <v>141</v>
      </c>
      <c r="L195" s="104">
        <v>240</v>
      </c>
      <c r="M195" s="94">
        <f>3384857.4-900000-100000-1100000-49472+110422.81+450500</f>
        <v>1796308.21</v>
      </c>
      <c r="N195" s="95">
        <v>0</v>
      </c>
      <c r="O195" s="460">
        <v>150884.46</v>
      </c>
      <c r="P195" s="462">
        <v>0</v>
      </c>
      <c r="Q195" s="460">
        <f>544994.46-295870.19+50006.1</f>
        <v>299130.36999999994</v>
      </c>
      <c r="R195" s="462">
        <v>0</v>
      </c>
      <c r="S195" s="460">
        <f>841244.46-609052.87+100012.2</f>
        <v>332203.78999999998</v>
      </c>
      <c r="T195" s="462">
        <v>0</v>
      </c>
      <c r="U195" s="481">
        <f t="shared" si="71"/>
        <v>782218.61999999988</v>
      </c>
      <c r="V195" s="187"/>
      <c r="W195" s="187"/>
    </row>
    <row r="196" spans="1:23" s="57" customFormat="1" ht="194.25" hidden="1" x14ac:dyDescent="0.25">
      <c r="A196" s="56">
        <v>177</v>
      </c>
      <c r="B196" s="113" t="s">
        <v>351</v>
      </c>
      <c r="C196" s="104">
        <v>611</v>
      </c>
      <c r="D196" s="105">
        <v>5</v>
      </c>
      <c r="E196" s="105">
        <v>3</v>
      </c>
      <c r="F196" s="183" t="s">
        <v>350</v>
      </c>
      <c r="G196" s="106" t="s">
        <v>141</v>
      </c>
      <c r="H196" s="106" t="s">
        <v>47</v>
      </c>
      <c r="I196" s="106" t="s">
        <v>141</v>
      </c>
      <c r="J196" s="106" t="s">
        <v>32</v>
      </c>
      <c r="K196" s="106" t="s">
        <v>141</v>
      </c>
      <c r="L196" s="104"/>
      <c r="M196" s="94"/>
      <c r="N196" s="95"/>
      <c r="O196" s="96">
        <f>O197+O205</f>
        <v>0</v>
      </c>
      <c r="P196" s="97">
        <f t="shared" ref="P196:T197" si="97">P197</f>
        <v>0</v>
      </c>
      <c r="Q196" s="94">
        <f t="shared" si="97"/>
        <v>0</v>
      </c>
      <c r="R196" s="95">
        <f t="shared" si="97"/>
        <v>0</v>
      </c>
      <c r="S196" s="94">
        <f t="shared" si="97"/>
        <v>0</v>
      </c>
      <c r="T196" s="95">
        <f t="shared" si="97"/>
        <v>0</v>
      </c>
      <c r="U196" s="461">
        <f t="shared" si="71"/>
        <v>0</v>
      </c>
      <c r="V196" s="185"/>
      <c r="W196" s="185"/>
    </row>
    <row r="197" spans="1:23" s="57" customFormat="1" ht="111" hidden="1" x14ac:dyDescent="0.25">
      <c r="A197" s="56">
        <v>178</v>
      </c>
      <c r="B197" s="113" t="s">
        <v>352</v>
      </c>
      <c r="C197" s="104">
        <v>611</v>
      </c>
      <c r="D197" s="105">
        <v>5</v>
      </c>
      <c r="E197" s="105">
        <v>3</v>
      </c>
      <c r="F197" s="183" t="s">
        <v>350</v>
      </c>
      <c r="G197" s="106" t="s">
        <v>5</v>
      </c>
      <c r="H197" s="106" t="s">
        <v>47</v>
      </c>
      <c r="I197" s="106" t="s">
        <v>141</v>
      </c>
      <c r="J197" s="106" t="s">
        <v>32</v>
      </c>
      <c r="K197" s="106" t="s">
        <v>141</v>
      </c>
      <c r="L197" s="104"/>
      <c r="M197" s="94"/>
      <c r="N197" s="95"/>
      <c r="O197" s="96">
        <f>O198</f>
        <v>0</v>
      </c>
      <c r="P197" s="97">
        <f t="shared" si="97"/>
        <v>0</v>
      </c>
      <c r="Q197" s="94">
        <f t="shared" si="97"/>
        <v>0</v>
      </c>
      <c r="R197" s="95">
        <f t="shared" si="97"/>
        <v>0</v>
      </c>
      <c r="S197" s="94">
        <f t="shared" si="97"/>
        <v>0</v>
      </c>
      <c r="T197" s="95">
        <f t="shared" si="97"/>
        <v>0</v>
      </c>
      <c r="U197" s="461">
        <f t="shared" si="71"/>
        <v>0</v>
      </c>
      <c r="V197" s="185"/>
      <c r="W197" s="185"/>
    </row>
    <row r="198" spans="1:23" s="57" customFormat="1" ht="138.75" hidden="1" x14ac:dyDescent="0.25">
      <c r="A198" s="56">
        <v>179</v>
      </c>
      <c r="B198" s="113" t="s">
        <v>353</v>
      </c>
      <c r="C198" s="104">
        <v>611</v>
      </c>
      <c r="D198" s="105">
        <v>5</v>
      </c>
      <c r="E198" s="105">
        <v>3</v>
      </c>
      <c r="F198" s="183" t="s">
        <v>350</v>
      </c>
      <c r="G198" s="106" t="s">
        <v>5</v>
      </c>
      <c r="H198" s="106" t="s">
        <v>9</v>
      </c>
      <c r="I198" s="106" t="s">
        <v>141</v>
      </c>
      <c r="J198" s="106" t="s">
        <v>32</v>
      </c>
      <c r="K198" s="106" t="s">
        <v>141</v>
      </c>
      <c r="L198" s="104"/>
      <c r="M198" s="94"/>
      <c r="N198" s="95"/>
      <c r="O198" s="96">
        <f t="shared" ref="O198:T198" si="98">O202</f>
        <v>0</v>
      </c>
      <c r="P198" s="97">
        <f t="shared" si="98"/>
        <v>0</v>
      </c>
      <c r="Q198" s="94">
        <f t="shared" si="98"/>
        <v>0</v>
      </c>
      <c r="R198" s="95">
        <f t="shared" si="98"/>
        <v>0</v>
      </c>
      <c r="S198" s="94">
        <f t="shared" si="98"/>
        <v>0</v>
      </c>
      <c r="T198" s="95">
        <f t="shared" si="98"/>
        <v>0</v>
      </c>
      <c r="U198" s="461">
        <f t="shared" si="71"/>
        <v>0</v>
      </c>
      <c r="V198" s="185"/>
      <c r="W198" s="185"/>
    </row>
    <row r="199" spans="1:23" s="57" customFormat="1" ht="83.25" hidden="1" x14ac:dyDescent="0.25">
      <c r="A199" s="56">
        <v>180</v>
      </c>
      <c r="B199" s="113" t="s">
        <v>388</v>
      </c>
      <c r="C199" s="104">
        <v>611</v>
      </c>
      <c r="D199" s="105">
        <v>5</v>
      </c>
      <c r="E199" s="105">
        <v>3</v>
      </c>
      <c r="F199" s="183" t="s">
        <v>350</v>
      </c>
      <c r="G199" s="106" t="s">
        <v>5</v>
      </c>
      <c r="H199" s="106" t="s">
        <v>9</v>
      </c>
      <c r="I199" s="106" t="s">
        <v>26</v>
      </c>
      <c r="J199" s="106" t="s">
        <v>27</v>
      </c>
      <c r="K199" s="106" t="s">
        <v>141</v>
      </c>
      <c r="L199" s="104"/>
      <c r="M199" s="94"/>
      <c r="N199" s="95"/>
      <c r="O199" s="96">
        <f t="shared" ref="O199:T199" si="99">O200</f>
        <v>0</v>
      </c>
      <c r="P199" s="97">
        <f t="shared" si="99"/>
        <v>0</v>
      </c>
      <c r="Q199" s="94">
        <f t="shared" si="99"/>
        <v>0</v>
      </c>
      <c r="R199" s="95">
        <f t="shared" si="99"/>
        <v>0</v>
      </c>
      <c r="S199" s="94">
        <f t="shared" si="99"/>
        <v>0</v>
      </c>
      <c r="T199" s="95">
        <f t="shared" si="99"/>
        <v>0</v>
      </c>
      <c r="U199" s="461">
        <f t="shared" si="71"/>
        <v>0</v>
      </c>
      <c r="V199" s="185"/>
      <c r="W199" s="185"/>
    </row>
    <row r="200" spans="1:23" s="57" customFormat="1" ht="83.25" hidden="1" x14ac:dyDescent="0.25">
      <c r="A200" s="56">
        <v>181</v>
      </c>
      <c r="B200" s="113" t="s">
        <v>166</v>
      </c>
      <c r="C200" s="104">
        <v>611</v>
      </c>
      <c r="D200" s="105">
        <v>5</v>
      </c>
      <c r="E200" s="105">
        <v>3</v>
      </c>
      <c r="F200" s="183" t="s">
        <v>350</v>
      </c>
      <c r="G200" s="106" t="s">
        <v>5</v>
      </c>
      <c r="H200" s="106" t="s">
        <v>9</v>
      </c>
      <c r="I200" s="106" t="s">
        <v>26</v>
      </c>
      <c r="J200" s="106" t="s">
        <v>27</v>
      </c>
      <c r="K200" s="106" t="s">
        <v>141</v>
      </c>
      <c r="L200" s="104">
        <v>200</v>
      </c>
      <c r="M200" s="94"/>
      <c r="N200" s="95"/>
      <c r="O200" s="96">
        <f>O201</f>
        <v>0</v>
      </c>
      <c r="P200" s="97">
        <v>0</v>
      </c>
      <c r="Q200" s="94">
        <f>Q201</f>
        <v>0</v>
      </c>
      <c r="R200" s="95">
        <v>0</v>
      </c>
      <c r="S200" s="94">
        <f>S201</f>
        <v>0</v>
      </c>
      <c r="T200" s="95">
        <v>0</v>
      </c>
      <c r="U200" s="461">
        <f t="shared" si="71"/>
        <v>0</v>
      </c>
      <c r="V200" s="185"/>
      <c r="W200" s="185"/>
    </row>
    <row r="201" spans="1:23" s="57" customFormat="1" ht="55.5" hidden="1" x14ac:dyDescent="0.25">
      <c r="A201" s="56">
        <v>182</v>
      </c>
      <c r="B201" s="113" t="s">
        <v>149</v>
      </c>
      <c r="C201" s="104">
        <v>611</v>
      </c>
      <c r="D201" s="105">
        <v>5</v>
      </c>
      <c r="E201" s="105">
        <v>3</v>
      </c>
      <c r="F201" s="183" t="s">
        <v>350</v>
      </c>
      <c r="G201" s="106" t="s">
        <v>5</v>
      </c>
      <c r="H201" s="106" t="s">
        <v>9</v>
      </c>
      <c r="I201" s="106" t="s">
        <v>26</v>
      </c>
      <c r="J201" s="106" t="s">
        <v>27</v>
      </c>
      <c r="K201" s="106" t="s">
        <v>141</v>
      </c>
      <c r="L201" s="104">
        <v>240</v>
      </c>
      <c r="M201" s="94"/>
      <c r="N201" s="95"/>
      <c r="O201" s="96">
        <v>0</v>
      </c>
      <c r="P201" s="97">
        <f>P213</f>
        <v>0</v>
      </c>
      <c r="Q201" s="94">
        <v>0</v>
      </c>
      <c r="R201" s="95">
        <f>R213</f>
        <v>0</v>
      </c>
      <c r="S201" s="94">
        <v>0</v>
      </c>
      <c r="T201" s="95">
        <f>T213</f>
        <v>0</v>
      </c>
      <c r="U201" s="461">
        <f t="shared" si="71"/>
        <v>0</v>
      </c>
      <c r="V201" s="185"/>
      <c r="W201" s="185"/>
    </row>
    <row r="202" spans="1:23" s="57" customFormat="1" ht="55.5" hidden="1" x14ac:dyDescent="0.25">
      <c r="A202" s="56">
        <v>183</v>
      </c>
      <c r="B202" s="113" t="s">
        <v>389</v>
      </c>
      <c r="C202" s="104">
        <v>611</v>
      </c>
      <c r="D202" s="105">
        <v>5</v>
      </c>
      <c r="E202" s="105">
        <v>3</v>
      </c>
      <c r="F202" s="183" t="s">
        <v>350</v>
      </c>
      <c r="G202" s="106" t="s">
        <v>5</v>
      </c>
      <c r="H202" s="106" t="s">
        <v>9</v>
      </c>
      <c r="I202" s="106" t="s">
        <v>26</v>
      </c>
      <c r="J202" s="106" t="s">
        <v>162</v>
      </c>
      <c r="K202" s="106" t="s">
        <v>141</v>
      </c>
      <c r="L202" s="104"/>
      <c r="M202" s="94"/>
      <c r="N202" s="95"/>
      <c r="O202" s="96">
        <f t="shared" ref="O202:T202" si="100">O203</f>
        <v>0</v>
      </c>
      <c r="P202" s="97">
        <f t="shared" si="100"/>
        <v>0</v>
      </c>
      <c r="Q202" s="94">
        <f t="shared" si="100"/>
        <v>0</v>
      </c>
      <c r="R202" s="95">
        <f t="shared" si="100"/>
        <v>0</v>
      </c>
      <c r="S202" s="94">
        <f t="shared" si="100"/>
        <v>0</v>
      </c>
      <c r="T202" s="95">
        <f t="shared" si="100"/>
        <v>0</v>
      </c>
      <c r="U202" s="461">
        <f t="shared" si="71"/>
        <v>0</v>
      </c>
      <c r="V202" s="185"/>
      <c r="W202" s="185"/>
    </row>
    <row r="203" spans="1:23" s="57" customFormat="1" ht="83.25" hidden="1" x14ac:dyDescent="0.25">
      <c r="A203" s="56">
        <v>184</v>
      </c>
      <c r="B203" s="113" t="s">
        <v>166</v>
      </c>
      <c r="C203" s="104">
        <v>611</v>
      </c>
      <c r="D203" s="105">
        <v>5</v>
      </c>
      <c r="E203" s="105">
        <v>3</v>
      </c>
      <c r="F203" s="183" t="s">
        <v>350</v>
      </c>
      <c r="G203" s="106" t="s">
        <v>5</v>
      </c>
      <c r="H203" s="106" t="s">
        <v>9</v>
      </c>
      <c r="I203" s="106" t="s">
        <v>26</v>
      </c>
      <c r="J203" s="106" t="s">
        <v>162</v>
      </c>
      <c r="K203" s="106" t="s">
        <v>141</v>
      </c>
      <c r="L203" s="104">
        <v>200</v>
      </c>
      <c r="M203" s="94"/>
      <c r="N203" s="95"/>
      <c r="O203" s="96">
        <f>O204</f>
        <v>0</v>
      </c>
      <c r="P203" s="97">
        <v>0</v>
      </c>
      <c r="Q203" s="94">
        <f>Q204</f>
        <v>0</v>
      </c>
      <c r="R203" s="95">
        <v>0</v>
      </c>
      <c r="S203" s="94">
        <f>S204</f>
        <v>0</v>
      </c>
      <c r="T203" s="95">
        <v>0</v>
      </c>
      <c r="U203" s="461">
        <f t="shared" si="71"/>
        <v>0</v>
      </c>
      <c r="V203" s="185"/>
      <c r="W203" s="185"/>
    </row>
    <row r="204" spans="1:23" s="57" customFormat="1" ht="55.5" hidden="1" x14ac:dyDescent="0.25">
      <c r="A204" s="56">
        <v>185</v>
      </c>
      <c r="B204" s="113" t="s">
        <v>149</v>
      </c>
      <c r="C204" s="104">
        <v>611</v>
      </c>
      <c r="D204" s="105">
        <v>5</v>
      </c>
      <c r="E204" s="105">
        <v>3</v>
      </c>
      <c r="F204" s="183" t="s">
        <v>350</v>
      </c>
      <c r="G204" s="106" t="s">
        <v>5</v>
      </c>
      <c r="H204" s="106" t="s">
        <v>9</v>
      </c>
      <c r="I204" s="106" t="s">
        <v>26</v>
      </c>
      <c r="J204" s="106" t="s">
        <v>162</v>
      </c>
      <c r="K204" s="106" t="s">
        <v>141</v>
      </c>
      <c r="L204" s="104">
        <v>240</v>
      </c>
      <c r="M204" s="94"/>
      <c r="N204" s="95"/>
      <c r="O204" s="96">
        <v>0</v>
      </c>
      <c r="P204" s="97">
        <f>P216</f>
        <v>0</v>
      </c>
      <c r="Q204" s="94">
        <v>0</v>
      </c>
      <c r="R204" s="95">
        <f>R216</f>
        <v>0</v>
      </c>
      <c r="S204" s="94">
        <v>0</v>
      </c>
      <c r="T204" s="95">
        <f>T216</f>
        <v>0</v>
      </c>
      <c r="U204" s="461">
        <f t="shared" si="71"/>
        <v>0</v>
      </c>
      <c r="V204" s="185"/>
      <c r="W204" s="185"/>
    </row>
    <row r="205" spans="1:23" s="57" customFormat="1" ht="111" hidden="1" x14ac:dyDescent="0.25">
      <c r="A205" s="56">
        <v>186</v>
      </c>
      <c r="B205" s="113" t="s">
        <v>387</v>
      </c>
      <c r="C205" s="104">
        <v>611</v>
      </c>
      <c r="D205" s="105">
        <v>5</v>
      </c>
      <c r="E205" s="105">
        <v>3</v>
      </c>
      <c r="F205" s="183" t="s">
        <v>350</v>
      </c>
      <c r="G205" s="106" t="s">
        <v>26</v>
      </c>
      <c r="H205" s="106" t="s">
        <v>47</v>
      </c>
      <c r="I205" s="106" t="s">
        <v>141</v>
      </c>
      <c r="J205" s="106" t="s">
        <v>32</v>
      </c>
      <c r="K205" s="106" t="s">
        <v>141</v>
      </c>
      <c r="L205" s="104"/>
      <c r="M205" s="94"/>
      <c r="N205" s="95"/>
      <c r="O205" s="96">
        <f t="shared" ref="O205:T205" si="101">O206</f>
        <v>0</v>
      </c>
      <c r="P205" s="97">
        <f t="shared" si="101"/>
        <v>0</v>
      </c>
      <c r="Q205" s="94">
        <f t="shared" si="101"/>
        <v>0</v>
      </c>
      <c r="R205" s="95">
        <f t="shared" si="101"/>
        <v>0</v>
      </c>
      <c r="S205" s="94">
        <f t="shared" si="101"/>
        <v>0</v>
      </c>
      <c r="T205" s="95">
        <f t="shared" si="101"/>
        <v>0</v>
      </c>
      <c r="U205" s="461">
        <f t="shared" si="71"/>
        <v>0</v>
      </c>
      <c r="V205" s="185"/>
      <c r="W205" s="185"/>
    </row>
    <row r="206" spans="1:23" s="57" customFormat="1" ht="138.75" hidden="1" x14ac:dyDescent="0.25">
      <c r="A206" s="56">
        <v>187</v>
      </c>
      <c r="B206" s="113" t="s">
        <v>386</v>
      </c>
      <c r="C206" s="104">
        <v>611</v>
      </c>
      <c r="D206" s="105">
        <v>5</v>
      </c>
      <c r="E206" s="105">
        <v>3</v>
      </c>
      <c r="F206" s="183" t="s">
        <v>350</v>
      </c>
      <c r="G206" s="106" t="s">
        <v>26</v>
      </c>
      <c r="H206" s="106" t="s">
        <v>9</v>
      </c>
      <c r="I206" s="106" t="s">
        <v>141</v>
      </c>
      <c r="J206" s="106" t="s">
        <v>32</v>
      </c>
      <c r="K206" s="106" t="s">
        <v>141</v>
      </c>
      <c r="L206" s="104"/>
      <c r="M206" s="94"/>
      <c r="N206" s="95"/>
      <c r="O206" s="96">
        <f t="shared" ref="O206:T206" si="102">O207+O210+O213</f>
        <v>0</v>
      </c>
      <c r="P206" s="96">
        <f t="shared" si="102"/>
        <v>0</v>
      </c>
      <c r="Q206" s="94">
        <f t="shared" si="102"/>
        <v>0</v>
      </c>
      <c r="R206" s="94">
        <f t="shared" si="102"/>
        <v>0</v>
      </c>
      <c r="S206" s="94">
        <f t="shared" si="102"/>
        <v>0</v>
      </c>
      <c r="T206" s="94">
        <f t="shared" si="102"/>
        <v>0</v>
      </c>
      <c r="U206" s="461">
        <f t="shared" si="71"/>
        <v>0</v>
      </c>
      <c r="V206" s="185"/>
      <c r="W206" s="185"/>
    </row>
    <row r="207" spans="1:23" s="57" customFormat="1" ht="111" hidden="1" x14ac:dyDescent="0.25">
      <c r="A207" s="56">
        <v>188</v>
      </c>
      <c r="B207" s="113" t="s">
        <v>354</v>
      </c>
      <c r="C207" s="104">
        <v>611</v>
      </c>
      <c r="D207" s="105">
        <v>5</v>
      </c>
      <c r="E207" s="105">
        <v>3</v>
      </c>
      <c r="F207" s="183" t="s">
        <v>350</v>
      </c>
      <c r="G207" s="106" t="s">
        <v>26</v>
      </c>
      <c r="H207" s="106" t="s">
        <v>9</v>
      </c>
      <c r="I207" s="106" t="s">
        <v>26</v>
      </c>
      <c r="J207" s="106" t="s">
        <v>27</v>
      </c>
      <c r="K207" s="106" t="s">
        <v>141</v>
      </c>
      <c r="L207" s="104"/>
      <c r="M207" s="94"/>
      <c r="N207" s="95"/>
      <c r="O207" s="96">
        <f t="shared" ref="O207:T207" si="103">O208</f>
        <v>0</v>
      </c>
      <c r="P207" s="97">
        <f t="shared" si="103"/>
        <v>0</v>
      </c>
      <c r="Q207" s="94">
        <f t="shared" si="103"/>
        <v>0</v>
      </c>
      <c r="R207" s="95">
        <f t="shared" si="103"/>
        <v>0</v>
      </c>
      <c r="S207" s="94">
        <f t="shared" si="103"/>
        <v>0</v>
      </c>
      <c r="T207" s="95">
        <f t="shared" si="103"/>
        <v>0</v>
      </c>
      <c r="U207" s="461">
        <f t="shared" si="71"/>
        <v>0</v>
      </c>
      <c r="V207" s="185"/>
      <c r="W207" s="185"/>
    </row>
    <row r="208" spans="1:23" s="57" customFormat="1" ht="83.25" hidden="1" x14ac:dyDescent="0.25">
      <c r="A208" s="56">
        <v>189</v>
      </c>
      <c r="B208" s="113" t="s">
        <v>166</v>
      </c>
      <c r="C208" s="104">
        <v>611</v>
      </c>
      <c r="D208" s="105">
        <v>5</v>
      </c>
      <c r="E208" s="105">
        <v>3</v>
      </c>
      <c r="F208" s="183" t="s">
        <v>350</v>
      </c>
      <c r="G208" s="106" t="s">
        <v>26</v>
      </c>
      <c r="H208" s="106" t="s">
        <v>9</v>
      </c>
      <c r="I208" s="106" t="s">
        <v>26</v>
      </c>
      <c r="J208" s="106" t="s">
        <v>27</v>
      </c>
      <c r="K208" s="106" t="s">
        <v>141</v>
      </c>
      <c r="L208" s="104">
        <v>200</v>
      </c>
      <c r="M208" s="94"/>
      <c r="N208" s="95"/>
      <c r="O208" s="96">
        <f>O209</f>
        <v>0</v>
      </c>
      <c r="P208" s="97">
        <v>0</v>
      </c>
      <c r="Q208" s="94">
        <f>Q209</f>
        <v>0</v>
      </c>
      <c r="R208" s="95">
        <v>0</v>
      </c>
      <c r="S208" s="94">
        <f>S209</f>
        <v>0</v>
      </c>
      <c r="T208" s="95">
        <v>0</v>
      </c>
      <c r="U208" s="461">
        <f t="shared" si="71"/>
        <v>0</v>
      </c>
      <c r="V208" s="185"/>
      <c r="W208" s="185"/>
    </row>
    <row r="209" spans="1:23" s="57" customFormat="1" ht="55.5" hidden="1" x14ac:dyDescent="0.25">
      <c r="A209" s="56">
        <v>190</v>
      </c>
      <c r="B209" s="113" t="s">
        <v>149</v>
      </c>
      <c r="C209" s="104">
        <v>611</v>
      </c>
      <c r="D209" s="105">
        <v>5</v>
      </c>
      <c r="E209" s="105">
        <v>3</v>
      </c>
      <c r="F209" s="183" t="s">
        <v>350</v>
      </c>
      <c r="G209" s="106" t="s">
        <v>26</v>
      </c>
      <c r="H209" s="106" t="s">
        <v>9</v>
      </c>
      <c r="I209" s="106" t="s">
        <v>26</v>
      </c>
      <c r="J209" s="106" t="s">
        <v>27</v>
      </c>
      <c r="K209" s="106" t="s">
        <v>141</v>
      </c>
      <c r="L209" s="104">
        <v>240</v>
      </c>
      <c r="M209" s="94"/>
      <c r="N209" s="95"/>
      <c r="O209" s="96">
        <v>0</v>
      </c>
      <c r="P209" s="97">
        <f>P225</f>
        <v>0</v>
      </c>
      <c r="Q209" s="94">
        <v>0</v>
      </c>
      <c r="R209" s="95">
        <f>R225</f>
        <v>0</v>
      </c>
      <c r="S209" s="94">
        <v>0</v>
      </c>
      <c r="T209" s="95">
        <f>T225</f>
        <v>0</v>
      </c>
      <c r="U209" s="461">
        <f t="shared" ref="U209:U252" si="104">S209+Q209+O209</f>
        <v>0</v>
      </c>
      <c r="V209" s="185"/>
      <c r="W209" s="185"/>
    </row>
    <row r="210" spans="1:23" s="57" customFormat="1" hidden="1" x14ac:dyDescent="0.25">
      <c r="A210" s="56">
        <v>191</v>
      </c>
      <c r="B210" s="113" t="s">
        <v>355</v>
      </c>
      <c r="C210" s="104">
        <v>611</v>
      </c>
      <c r="D210" s="105">
        <v>5</v>
      </c>
      <c r="E210" s="105">
        <v>3</v>
      </c>
      <c r="F210" s="183" t="s">
        <v>350</v>
      </c>
      <c r="G210" s="106" t="s">
        <v>26</v>
      </c>
      <c r="H210" s="106" t="s">
        <v>9</v>
      </c>
      <c r="I210" s="106" t="s">
        <v>26</v>
      </c>
      <c r="J210" s="106" t="s">
        <v>162</v>
      </c>
      <c r="K210" s="106" t="s">
        <v>141</v>
      </c>
      <c r="L210" s="104"/>
      <c r="M210" s="94"/>
      <c r="N210" s="95"/>
      <c r="O210" s="96">
        <f t="shared" ref="O210:T210" si="105">O211</f>
        <v>0</v>
      </c>
      <c r="P210" s="97">
        <f t="shared" si="105"/>
        <v>0</v>
      </c>
      <c r="Q210" s="94">
        <f t="shared" si="105"/>
        <v>0</v>
      </c>
      <c r="R210" s="95">
        <f t="shared" si="105"/>
        <v>0</v>
      </c>
      <c r="S210" s="94">
        <f t="shared" si="105"/>
        <v>0</v>
      </c>
      <c r="T210" s="95">
        <f t="shared" si="105"/>
        <v>0</v>
      </c>
      <c r="U210" s="461">
        <f t="shared" si="104"/>
        <v>0</v>
      </c>
      <c r="V210" s="185"/>
      <c r="W210" s="185"/>
    </row>
    <row r="211" spans="1:23" s="57" customFormat="1" ht="83.25" hidden="1" x14ac:dyDescent="0.25">
      <c r="A211" s="56">
        <v>192</v>
      </c>
      <c r="B211" s="113" t="s">
        <v>166</v>
      </c>
      <c r="C211" s="104">
        <v>611</v>
      </c>
      <c r="D211" s="105">
        <v>5</v>
      </c>
      <c r="E211" s="105">
        <v>3</v>
      </c>
      <c r="F211" s="183" t="s">
        <v>350</v>
      </c>
      <c r="G211" s="106" t="s">
        <v>26</v>
      </c>
      <c r="H211" s="106" t="s">
        <v>9</v>
      </c>
      <c r="I211" s="106" t="s">
        <v>26</v>
      </c>
      <c r="J211" s="106" t="s">
        <v>162</v>
      </c>
      <c r="K211" s="106" t="s">
        <v>141</v>
      </c>
      <c r="L211" s="104">
        <v>200</v>
      </c>
      <c r="M211" s="94"/>
      <c r="N211" s="95"/>
      <c r="O211" s="96">
        <f>O212</f>
        <v>0</v>
      </c>
      <c r="P211" s="97">
        <v>0</v>
      </c>
      <c r="Q211" s="94">
        <f>Q212</f>
        <v>0</v>
      </c>
      <c r="R211" s="95">
        <v>0</v>
      </c>
      <c r="S211" s="94">
        <f>S212</f>
        <v>0</v>
      </c>
      <c r="T211" s="95">
        <v>0</v>
      </c>
      <c r="U211" s="461">
        <f t="shared" si="104"/>
        <v>0</v>
      </c>
      <c r="V211" s="185"/>
      <c r="W211" s="185"/>
    </row>
    <row r="212" spans="1:23" s="57" customFormat="1" ht="55.5" hidden="1" x14ac:dyDescent="0.25">
      <c r="A212" s="56">
        <v>193</v>
      </c>
      <c r="B212" s="113" t="s">
        <v>149</v>
      </c>
      <c r="C212" s="104">
        <v>611</v>
      </c>
      <c r="D212" s="105">
        <v>5</v>
      </c>
      <c r="E212" s="105">
        <v>3</v>
      </c>
      <c r="F212" s="183" t="s">
        <v>350</v>
      </c>
      <c r="G212" s="106" t="s">
        <v>26</v>
      </c>
      <c r="H212" s="106" t="s">
        <v>9</v>
      </c>
      <c r="I212" s="106" t="s">
        <v>26</v>
      </c>
      <c r="J212" s="106" t="s">
        <v>162</v>
      </c>
      <c r="K212" s="106" t="s">
        <v>141</v>
      </c>
      <c r="L212" s="104">
        <v>240</v>
      </c>
      <c r="M212" s="94"/>
      <c r="N212" s="95"/>
      <c r="O212" s="96">
        <v>0</v>
      </c>
      <c r="P212" s="97">
        <f>P230</f>
        <v>0</v>
      </c>
      <c r="Q212" s="94">
        <v>0</v>
      </c>
      <c r="R212" s="95">
        <f>R230</f>
        <v>0</v>
      </c>
      <c r="S212" s="94">
        <v>0</v>
      </c>
      <c r="T212" s="95">
        <f>T230</f>
        <v>0</v>
      </c>
      <c r="U212" s="461">
        <f t="shared" si="104"/>
        <v>0</v>
      </c>
      <c r="V212" s="185"/>
      <c r="W212" s="185"/>
    </row>
    <row r="213" spans="1:23" s="57" customFormat="1" hidden="1" x14ac:dyDescent="0.25">
      <c r="A213" s="56">
        <v>194</v>
      </c>
      <c r="B213" s="113" t="s">
        <v>356</v>
      </c>
      <c r="C213" s="104">
        <v>611</v>
      </c>
      <c r="D213" s="105">
        <v>5</v>
      </c>
      <c r="E213" s="105">
        <v>3</v>
      </c>
      <c r="F213" s="183" t="s">
        <v>350</v>
      </c>
      <c r="G213" s="106" t="s">
        <v>26</v>
      </c>
      <c r="H213" s="106" t="s">
        <v>9</v>
      </c>
      <c r="I213" s="106" t="s">
        <v>26</v>
      </c>
      <c r="J213" s="106" t="s">
        <v>99</v>
      </c>
      <c r="K213" s="106" t="s">
        <v>141</v>
      </c>
      <c r="L213" s="104"/>
      <c r="M213" s="94"/>
      <c r="N213" s="95"/>
      <c r="O213" s="96">
        <f t="shared" ref="O213:T213" si="106">O214</f>
        <v>0</v>
      </c>
      <c r="P213" s="97">
        <f t="shared" si="106"/>
        <v>0</v>
      </c>
      <c r="Q213" s="94">
        <f t="shared" si="106"/>
        <v>0</v>
      </c>
      <c r="R213" s="95">
        <f t="shared" si="106"/>
        <v>0</v>
      </c>
      <c r="S213" s="94">
        <f t="shared" si="106"/>
        <v>0</v>
      </c>
      <c r="T213" s="95">
        <f t="shared" si="106"/>
        <v>0</v>
      </c>
      <c r="U213" s="461">
        <f t="shared" si="104"/>
        <v>0</v>
      </c>
      <c r="V213" s="185"/>
      <c r="W213" s="185"/>
    </row>
    <row r="214" spans="1:23" s="57" customFormat="1" ht="83.25" hidden="1" x14ac:dyDescent="0.25">
      <c r="A214" s="56">
        <v>195</v>
      </c>
      <c r="B214" s="113" t="s">
        <v>166</v>
      </c>
      <c r="C214" s="104">
        <v>611</v>
      </c>
      <c r="D214" s="105">
        <v>5</v>
      </c>
      <c r="E214" s="105">
        <v>3</v>
      </c>
      <c r="F214" s="183" t="s">
        <v>350</v>
      </c>
      <c r="G214" s="106" t="s">
        <v>26</v>
      </c>
      <c r="H214" s="106" t="s">
        <v>9</v>
      </c>
      <c r="I214" s="106" t="s">
        <v>26</v>
      </c>
      <c r="J214" s="106" t="s">
        <v>99</v>
      </c>
      <c r="K214" s="106" t="s">
        <v>141</v>
      </c>
      <c r="L214" s="104">
        <v>200</v>
      </c>
      <c r="M214" s="94"/>
      <c r="N214" s="95"/>
      <c r="O214" s="96">
        <f>O215</f>
        <v>0</v>
      </c>
      <c r="P214" s="97">
        <v>0</v>
      </c>
      <c r="Q214" s="94">
        <f>Q215</f>
        <v>0</v>
      </c>
      <c r="R214" s="95">
        <v>0</v>
      </c>
      <c r="S214" s="94">
        <f>S215</f>
        <v>0</v>
      </c>
      <c r="T214" s="95">
        <v>0</v>
      </c>
      <c r="U214" s="461">
        <f t="shared" si="104"/>
        <v>0</v>
      </c>
      <c r="V214" s="185"/>
      <c r="W214" s="185"/>
    </row>
    <row r="215" spans="1:23" s="57" customFormat="1" ht="55.5" hidden="1" x14ac:dyDescent="0.25">
      <c r="A215" s="56">
        <v>196</v>
      </c>
      <c r="B215" s="113" t="s">
        <v>149</v>
      </c>
      <c r="C215" s="104">
        <v>611</v>
      </c>
      <c r="D215" s="105">
        <v>5</v>
      </c>
      <c r="E215" s="105">
        <v>3</v>
      </c>
      <c r="F215" s="183" t="s">
        <v>350</v>
      </c>
      <c r="G215" s="106" t="s">
        <v>26</v>
      </c>
      <c r="H215" s="106" t="s">
        <v>9</v>
      </c>
      <c r="I215" s="106" t="s">
        <v>26</v>
      </c>
      <c r="J215" s="106" t="s">
        <v>99</v>
      </c>
      <c r="K215" s="106" t="s">
        <v>141</v>
      </c>
      <c r="L215" s="104">
        <v>240</v>
      </c>
      <c r="M215" s="94"/>
      <c r="N215" s="95"/>
      <c r="O215" s="96">
        <v>0</v>
      </c>
      <c r="P215" s="97">
        <f>P234</f>
        <v>0</v>
      </c>
      <c r="Q215" s="94">
        <v>0</v>
      </c>
      <c r="R215" s="95">
        <f>R234</f>
        <v>0</v>
      </c>
      <c r="S215" s="94">
        <v>0</v>
      </c>
      <c r="T215" s="95">
        <f>T234</f>
        <v>0</v>
      </c>
      <c r="U215" s="461">
        <f t="shared" si="104"/>
        <v>0</v>
      </c>
      <c r="V215" s="185"/>
      <c r="W215" s="185"/>
    </row>
    <row r="216" spans="1:23" s="59" customFormat="1" x14ac:dyDescent="0.25">
      <c r="A216" s="56">
        <v>197</v>
      </c>
      <c r="B216" s="113" t="s">
        <v>129</v>
      </c>
      <c r="C216" s="104">
        <v>611</v>
      </c>
      <c r="D216" s="105">
        <v>7</v>
      </c>
      <c r="E216" s="105"/>
      <c r="F216" s="106"/>
      <c r="G216" s="106"/>
      <c r="H216" s="106"/>
      <c r="I216" s="106"/>
      <c r="J216" s="106"/>
      <c r="K216" s="106"/>
      <c r="L216" s="104"/>
      <c r="M216" s="98">
        <f t="shared" ref="M216:S218" si="107">M217</f>
        <v>50000</v>
      </c>
      <c r="N216" s="99">
        <v>0</v>
      </c>
      <c r="O216" s="460">
        <f t="shared" si="107"/>
        <v>50000</v>
      </c>
      <c r="P216" s="462">
        <v>0</v>
      </c>
      <c r="Q216" s="460">
        <f t="shared" si="107"/>
        <v>50000</v>
      </c>
      <c r="R216" s="462">
        <v>0</v>
      </c>
      <c r="S216" s="460">
        <f t="shared" si="107"/>
        <v>50000</v>
      </c>
      <c r="T216" s="462">
        <v>0</v>
      </c>
      <c r="U216" s="481">
        <f t="shared" si="104"/>
        <v>150000</v>
      </c>
      <c r="V216" s="187"/>
      <c r="W216" s="187"/>
    </row>
    <row r="217" spans="1:23" s="59" customFormat="1" x14ac:dyDescent="0.25">
      <c r="A217" s="56">
        <v>198</v>
      </c>
      <c r="B217" s="113" t="s">
        <v>130</v>
      </c>
      <c r="C217" s="104">
        <v>611</v>
      </c>
      <c r="D217" s="105">
        <v>7</v>
      </c>
      <c r="E217" s="105">
        <v>7</v>
      </c>
      <c r="F217" s="106"/>
      <c r="G217" s="106"/>
      <c r="H217" s="106"/>
      <c r="I217" s="106"/>
      <c r="J217" s="106"/>
      <c r="K217" s="106"/>
      <c r="L217" s="104"/>
      <c r="M217" s="94">
        <f t="shared" si="107"/>
        <v>50000</v>
      </c>
      <c r="N217" s="95">
        <v>0</v>
      </c>
      <c r="O217" s="460">
        <f t="shared" si="107"/>
        <v>50000</v>
      </c>
      <c r="P217" s="462">
        <v>0</v>
      </c>
      <c r="Q217" s="460">
        <f t="shared" si="107"/>
        <v>50000</v>
      </c>
      <c r="R217" s="462">
        <v>0</v>
      </c>
      <c r="S217" s="460">
        <f t="shared" si="107"/>
        <v>50000</v>
      </c>
      <c r="T217" s="462">
        <v>0</v>
      </c>
      <c r="U217" s="481">
        <f t="shared" si="104"/>
        <v>150000</v>
      </c>
      <c r="V217" s="187"/>
      <c r="W217" s="187"/>
    </row>
    <row r="218" spans="1:23" s="59" customFormat="1" ht="166.5" x14ac:dyDescent="0.25">
      <c r="A218" s="56">
        <v>199</v>
      </c>
      <c r="B218" s="113" t="s">
        <v>239</v>
      </c>
      <c r="C218" s="104">
        <v>611</v>
      </c>
      <c r="D218" s="105">
        <v>7</v>
      </c>
      <c r="E218" s="105">
        <v>7</v>
      </c>
      <c r="F218" s="106" t="s">
        <v>12</v>
      </c>
      <c r="G218" s="106" t="s">
        <v>141</v>
      </c>
      <c r="H218" s="106" t="s">
        <v>47</v>
      </c>
      <c r="I218" s="106" t="s">
        <v>141</v>
      </c>
      <c r="J218" s="106" t="s">
        <v>32</v>
      </c>
      <c r="K218" s="106" t="s">
        <v>141</v>
      </c>
      <c r="L218" s="104"/>
      <c r="M218" s="94">
        <f t="shared" si="107"/>
        <v>50000</v>
      </c>
      <c r="N218" s="95">
        <v>0</v>
      </c>
      <c r="O218" s="460">
        <f t="shared" si="107"/>
        <v>50000</v>
      </c>
      <c r="P218" s="462">
        <v>0</v>
      </c>
      <c r="Q218" s="460">
        <f t="shared" si="107"/>
        <v>50000</v>
      </c>
      <c r="R218" s="462">
        <v>0</v>
      </c>
      <c r="S218" s="460">
        <f t="shared" si="107"/>
        <v>50000</v>
      </c>
      <c r="T218" s="462">
        <v>0</v>
      </c>
      <c r="U218" s="481">
        <f t="shared" si="104"/>
        <v>150000</v>
      </c>
      <c r="V218" s="187"/>
      <c r="W218" s="187"/>
    </row>
    <row r="219" spans="1:23" s="59" customFormat="1" ht="138.75" x14ac:dyDescent="0.25">
      <c r="A219" s="56">
        <v>200</v>
      </c>
      <c r="B219" s="113" t="s">
        <v>243</v>
      </c>
      <c r="C219" s="104">
        <v>611</v>
      </c>
      <c r="D219" s="105">
        <v>7</v>
      </c>
      <c r="E219" s="105">
        <v>7</v>
      </c>
      <c r="F219" s="106" t="s">
        <v>12</v>
      </c>
      <c r="G219" s="106" t="s">
        <v>151</v>
      </c>
      <c r="H219" s="106" t="s">
        <v>47</v>
      </c>
      <c r="I219" s="106" t="s">
        <v>141</v>
      </c>
      <c r="J219" s="106" t="s">
        <v>32</v>
      </c>
      <c r="K219" s="106" t="s">
        <v>141</v>
      </c>
      <c r="L219" s="104"/>
      <c r="M219" s="94">
        <f>M220</f>
        <v>50000</v>
      </c>
      <c r="N219" s="95">
        <v>0</v>
      </c>
      <c r="O219" s="460">
        <f>O220</f>
        <v>50000</v>
      </c>
      <c r="P219" s="462">
        <v>0</v>
      </c>
      <c r="Q219" s="460">
        <f>Q220</f>
        <v>50000</v>
      </c>
      <c r="R219" s="462">
        <v>0</v>
      </c>
      <c r="S219" s="460">
        <f>S220</f>
        <v>50000</v>
      </c>
      <c r="T219" s="462">
        <v>0</v>
      </c>
      <c r="U219" s="481">
        <f t="shared" si="104"/>
        <v>150000</v>
      </c>
      <c r="V219" s="187"/>
      <c r="W219" s="187"/>
    </row>
    <row r="220" spans="1:23" s="59" customFormat="1" ht="55.5" x14ac:dyDescent="0.25">
      <c r="A220" s="56">
        <v>201</v>
      </c>
      <c r="B220" s="113" t="s">
        <v>185</v>
      </c>
      <c r="C220" s="104">
        <v>611</v>
      </c>
      <c r="D220" s="105">
        <v>7</v>
      </c>
      <c r="E220" s="105">
        <v>7</v>
      </c>
      <c r="F220" s="106" t="s">
        <v>12</v>
      </c>
      <c r="G220" s="106" t="s">
        <v>151</v>
      </c>
      <c r="H220" s="106" t="s">
        <v>29</v>
      </c>
      <c r="I220" s="106" t="s">
        <v>141</v>
      </c>
      <c r="J220" s="106" t="s">
        <v>32</v>
      </c>
      <c r="K220" s="106" t="s">
        <v>141</v>
      </c>
      <c r="L220" s="104"/>
      <c r="M220" s="94">
        <f>M221</f>
        <v>50000</v>
      </c>
      <c r="N220" s="95">
        <v>0</v>
      </c>
      <c r="O220" s="460">
        <f>O221</f>
        <v>50000</v>
      </c>
      <c r="P220" s="462">
        <v>0</v>
      </c>
      <c r="Q220" s="460">
        <f>Q221</f>
        <v>50000</v>
      </c>
      <c r="R220" s="462">
        <v>0</v>
      </c>
      <c r="S220" s="460">
        <f>S221</f>
        <v>50000</v>
      </c>
      <c r="T220" s="462">
        <v>0</v>
      </c>
      <c r="U220" s="481">
        <f t="shared" si="104"/>
        <v>150000</v>
      </c>
      <c r="V220" s="187"/>
      <c r="W220" s="187"/>
    </row>
    <row r="221" spans="1:23" s="59" customFormat="1" x14ac:dyDescent="0.25">
      <c r="A221" s="56">
        <v>202</v>
      </c>
      <c r="B221" s="113" t="s">
        <v>186</v>
      </c>
      <c r="C221" s="104">
        <v>611</v>
      </c>
      <c r="D221" s="105">
        <v>7</v>
      </c>
      <c r="E221" s="105">
        <v>7</v>
      </c>
      <c r="F221" s="106" t="s">
        <v>12</v>
      </c>
      <c r="G221" s="106" t="s">
        <v>151</v>
      </c>
      <c r="H221" s="106" t="s">
        <v>29</v>
      </c>
      <c r="I221" s="106" t="s">
        <v>26</v>
      </c>
      <c r="J221" s="106" t="s">
        <v>27</v>
      </c>
      <c r="K221" s="106" t="s">
        <v>141</v>
      </c>
      <c r="L221" s="104"/>
      <c r="M221" s="94">
        <f t="shared" ref="M221:T221" si="108">M223</f>
        <v>50000</v>
      </c>
      <c r="N221" s="95">
        <f t="shared" si="108"/>
        <v>0</v>
      </c>
      <c r="O221" s="460">
        <f t="shared" si="108"/>
        <v>50000</v>
      </c>
      <c r="P221" s="462">
        <f t="shared" si="108"/>
        <v>0</v>
      </c>
      <c r="Q221" s="460">
        <f t="shared" si="108"/>
        <v>50000</v>
      </c>
      <c r="R221" s="462">
        <f t="shared" si="108"/>
        <v>0</v>
      </c>
      <c r="S221" s="460">
        <f t="shared" si="108"/>
        <v>50000</v>
      </c>
      <c r="T221" s="462">
        <f t="shared" si="108"/>
        <v>0</v>
      </c>
      <c r="U221" s="481">
        <f t="shared" si="104"/>
        <v>150000</v>
      </c>
      <c r="V221" s="187"/>
      <c r="W221" s="187"/>
    </row>
    <row r="222" spans="1:23" s="59" customFormat="1" ht="55.5" x14ac:dyDescent="0.25">
      <c r="A222" s="56">
        <v>203</v>
      </c>
      <c r="B222" s="113" t="s">
        <v>149</v>
      </c>
      <c r="C222" s="104">
        <v>611</v>
      </c>
      <c r="D222" s="105">
        <v>7</v>
      </c>
      <c r="E222" s="105">
        <v>7</v>
      </c>
      <c r="F222" s="106" t="s">
        <v>12</v>
      </c>
      <c r="G222" s="106" t="s">
        <v>151</v>
      </c>
      <c r="H222" s="106" t="s">
        <v>29</v>
      </c>
      <c r="I222" s="106" t="s">
        <v>26</v>
      </c>
      <c r="J222" s="106" t="s">
        <v>27</v>
      </c>
      <c r="K222" s="106" t="s">
        <v>141</v>
      </c>
      <c r="L222" s="104">
        <v>200</v>
      </c>
      <c r="M222" s="94">
        <f t="shared" ref="M222:T222" si="109">M223</f>
        <v>50000</v>
      </c>
      <c r="N222" s="95">
        <f t="shared" si="109"/>
        <v>0</v>
      </c>
      <c r="O222" s="460">
        <f t="shared" si="109"/>
        <v>50000</v>
      </c>
      <c r="P222" s="462">
        <f t="shared" si="109"/>
        <v>0</v>
      </c>
      <c r="Q222" s="460">
        <f t="shared" si="109"/>
        <v>50000</v>
      </c>
      <c r="R222" s="462">
        <f t="shared" si="109"/>
        <v>0</v>
      </c>
      <c r="S222" s="460">
        <f t="shared" si="109"/>
        <v>50000</v>
      </c>
      <c r="T222" s="462">
        <f t="shared" si="109"/>
        <v>0</v>
      </c>
      <c r="U222" s="481">
        <f t="shared" si="104"/>
        <v>150000</v>
      </c>
      <c r="V222" s="187"/>
      <c r="W222" s="187"/>
    </row>
    <row r="223" spans="1:23" s="59" customFormat="1" ht="83.25" x14ac:dyDescent="0.25">
      <c r="A223" s="56">
        <v>204</v>
      </c>
      <c r="B223" s="113" t="s">
        <v>150</v>
      </c>
      <c r="C223" s="104">
        <v>611</v>
      </c>
      <c r="D223" s="105">
        <v>7</v>
      </c>
      <c r="E223" s="105">
        <v>7</v>
      </c>
      <c r="F223" s="106" t="s">
        <v>12</v>
      </c>
      <c r="G223" s="106" t="s">
        <v>151</v>
      </c>
      <c r="H223" s="106" t="s">
        <v>29</v>
      </c>
      <c r="I223" s="106" t="s">
        <v>26</v>
      </c>
      <c r="J223" s="106" t="s">
        <v>27</v>
      </c>
      <c r="K223" s="106" t="s">
        <v>141</v>
      </c>
      <c r="L223" s="104">
        <v>240</v>
      </c>
      <c r="M223" s="94">
        <v>50000</v>
      </c>
      <c r="N223" s="95">
        <v>0</v>
      </c>
      <c r="O223" s="460">
        <v>50000</v>
      </c>
      <c r="P223" s="462">
        <v>0</v>
      </c>
      <c r="Q223" s="460">
        <v>50000</v>
      </c>
      <c r="R223" s="462">
        <v>0</v>
      </c>
      <c r="S223" s="460">
        <v>50000</v>
      </c>
      <c r="T223" s="462">
        <v>0</v>
      </c>
      <c r="U223" s="481">
        <f t="shared" si="104"/>
        <v>150000</v>
      </c>
      <c r="V223" s="187"/>
      <c r="W223" s="187"/>
    </row>
    <row r="224" spans="1:23" s="59" customFormat="1" x14ac:dyDescent="0.25">
      <c r="A224" s="56">
        <v>205</v>
      </c>
      <c r="B224" s="113" t="s">
        <v>131</v>
      </c>
      <c r="C224" s="104">
        <v>611</v>
      </c>
      <c r="D224" s="105">
        <v>8</v>
      </c>
      <c r="E224" s="105"/>
      <c r="F224" s="106"/>
      <c r="G224" s="106"/>
      <c r="H224" s="106"/>
      <c r="I224" s="106"/>
      <c r="J224" s="106"/>
      <c r="K224" s="106"/>
      <c r="L224" s="104"/>
      <c r="M224" s="98">
        <f t="shared" ref="M224:T228" si="110">M225</f>
        <v>300000</v>
      </c>
      <c r="N224" s="99">
        <f t="shared" si="110"/>
        <v>0</v>
      </c>
      <c r="O224" s="460">
        <f t="shared" si="110"/>
        <v>300000</v>
      </c>
      <c r="P224" s="462">
        <f t="shared" si="110"/>
        <v>0</v>
      </c>
      <c r="Q224" s="460">
        <f t="shared" si="110"/>
        <v>400000</v>
      </c>
      <c r="R224" s="462">
        <f t="shared" si="110"/>
        <v>0</v>
      </c>
      <c r="S224" s="460">
        <f t="shared" si="110"/>
        <v>400000</v>
      </c>
      <c r="T224" s="462">
        <f t="shared" si="110"/>
        <v>0</v>
      </c>
      <c r="U224" s="481">
        <f t="shared" si="104"/>
        <v>1100000</v>
      </c>
      <c r="V224" s="187"/>
      <c r="W224" s="187"/>
    </row>
    <row r="225" spans="1:23" s="59" customFormat="1" x14ac:dyDescent="0.25">
      <c r="A225" s="56">
        <v>206</v>
      </c>
      <c r="B225" s="113" t="s">
        <v>187</v>
      </c>
      <c r="C225" s="104">
        <v>611</v>
      </c>
      <c r="D225" s="105">
        <v>8</v>
      </c>
      <c r="E225" s="105">
        <v>1</v>
      </c>
      <c r="F225" s="106"/>
      <c r="G225" s="106"/>
      <c r="H225" s="106"/>
      <c r="I225" s="106"/>
      <c r="J225" s="106"/>
      <c r="K225" s="106"/>
      <c r="L225" s="104"/>
      <c r="M225" s="94">
        <f t="shared" si="110"/>
        <v>300000</v>
      </c>
      <c r="N225" s="95">
        <f t="shared" si="110"/>
        <v>0</v>
      </c>
      <c r="O225" s="460">
        <f t="shared" si="110"/>
        <v>300000</v>
      </c>
      <c r="P225" s="462">
        <f t="shared" si="110"/>
        <v>0</v>
      </c>
      <c r="Q225" s="460">
        <f t="shared" si="110"/>
        <v>400000</v>
      </c>
      <c r="R225" s="462">
        <f t="shared" si="110"/>
        <v>0</v>
      </c>
      <c r="S225" s="460">
        <f t="shared" si="110"/>
        <v>400000</v>
      </c>
      <c r="T225" s="462">
        <f t="shared" si="110"/>
        <v>0</v>
      </c>
      <c r="U225" s="481">
        <f t="shared" si="104"/>
        <v>1100000</v>
      </c>
      <c r="V225" s="187"/>
      <c r="W225" s="187"/>
    </row>
    <row r="226" spans="1:23" s="59" customFormat="1" ht="166.5" x14ac:dyDescent="0.25">
      <c r="A226" s="56">
        <v>207</v>
      </c>
      <c r="B226" s="113" t="s">
        <v>239</v>
      </c>
      <c r="C226" s="104">
        <v>611</v>
      </c>
      <c r="D226" s="105">
        <v>8</v>
      </c>
      <c r="E226" s="105">
        <v>1</v>
      </c>
      <c r="F226" s="106" t="s">
        <v>12</v>
      </c>
      <c r="G226" s="106"/>
      <c r="H226" s="106"/>
      <c r="I226" s="106"/>
      <c r="J226" s="106"/>
      <c r="K226" s="106"/>
      <c r="L226" s="104"/>
      <c r="M226" s="94">
        <f t="shared" si="110"/>
        <v>300000</v>
      </c>
      <c r="N226" s="95">
        <f t="shared" si="110"/>
        <v>0</v>
      </c>
      <c r="O226" s="460">
        <f t="shared" si="110"/>
        <v>300000</v>
      </c>
      <c r="P226" s="462">
        <f t="shared" si="110"/>
        <v>0</v>
      </c>
      <c r="Q226" s="460">
        <f t="shared" si="110"/>
        <v>400000</v>
      </c>
      <c r="R226" s="462">
        <f t="shared" si="110"/>
        <v>0</v>
      </c>
      <c r="S226" s="460">
        <f t="shared" si="110"/>
        <v>400000</v>
      </c>
      <c r="T226" s="462">
        <f t="shared" si="110"/>
        <v>0</v>
      </c>
      <c r="U226" s="481">
        <f t="shared" si="104"/>
        <v>1100000</v>
      </c>
      <c r="V226" s="187"/>
      <c r="W226" s="187"/>
    </row>
    <row r="227" spans="1:23" s="59" customFormat="1" ht="166.5" x14ac:dyDescent="0.25">
      <c r="A227" s="56">
        <v>208</v>
      </c>
      <c r="B227" s="113" t="s">
        <v>239</v>
      </c>
      <c r="C227" s="104">
        <v>611</v>
      </c>
      <c r="D227" s="105">
        <v>8</v>
      </c>
      <c r="E227" s="105">
        <v>1</v>
      </c>
      <c r="F227" s="106" t="s">
        <v>12</v>
      </c>
      <c r="G227" s="106" t="s">
        <v>141</v>
      </c>
      <c r="H227" s="106" t="s">
        <v>47</v>
      </c>
      <c r="I227" s="106" t="s">
        <v>141</v>
      </c>
      <c r="J227" s="106" t="s">
        <v>32</v>
      </c>
      <c r="K227" s="106" t="s">
        <v>141</v>
      </c>
      <c r="L227" s="104"/>
      <c r="M227" s="94">
        <f t="shared" si="110"/>
        <v>300000</v>
      </c>
      <c r="N227" s="95">
        <f t="shared" si="110"/>
        <v>0</v>
      </c>
      <c r="O227" s="460">
        <f t="shared" si="110"/>
        <v>300000</v>
      </c>
      <c r="P227" s="462">
        <f t="shared" si="110"/>
        <v>0</v>
      </c>
      <c r="Q227" s="460">
        <f t="shared" si="110"/>
        <v>400000</v>
      </c>
      <c r="R227" s="462">
        <f t="shared" si="110"/>
        <v>0</v>
      </c>
      <c r="S227" s="460">
        <f t="shared" si="110"/>
        <v>400000</v>
      </c>
      <c r="T227" s="462">
        <f t="shared" si="110"/>
        <v>0</v>
      </c>
      <c r="U227" s="481">
        <f t="shared" si="104"/>
        <v>1100000</v>
      </c>
      <c r="V227" s="187"/>
      <c r="W227" s="187"/>
    </row>
    <row r="228" spans="1:23" s="59" customFormat="1" ht="138.75" x14ac:dyDescent="0.25">
      <c r="A228" s="56">
        <v>209</v>
      </c>
      <c r="B228" s="113" t="s">
        <v>243</v>
      </c>
      <c r="C228" s="104">
        <v>611</v>
      </c>
      <c r="D228" s="105">
        <v>8</v>
      </c>
      <c r="E228" s="105">
        <v>1</v>
      </c>
      <c r="F228" s="106" t="s">
        <v>12</v>
      </c>
      <c r="G228" s="106" t="s">
        <v>151</v>
      </c>
      <c r="H228" s="106" t="s">
        <v>47</v>
      </c>
      <c r="I228" s="106" t="s">
        <v>141</v>
      </c>
      <c r="J228" s="106" t="s">
        <v>32</v>
      </c>
      <c r="K228" s="106" t="s">
        <v>141</v>
      </c>
      <c r="L228" s="104"/>
      <c r="M228" s="94">
        <f t="shared" ref="M228:N228" si="111">M229</f>
        <v>300000</v>
      </c>
      <c r="N228" s="95">
        <f t="shared" si="111"/>
        <v>0</v>
      </c>
      <c r="O228" s="460">
        <f>O229</f>
        <v>300000</v>
      </c>
      <c r="P228" s="460">
        <f t="shared" si="110"/>
        <v>0</v>
      </c>
      <c r="Q228" s="460">
        <f t="shared" si="110"/>
        <v>400000</v>
      </c>
      <c r="R228" s="460">
        <f t="shared" si="110"/>
        <v>0</v>
      </c>
      <c r="S228" s="460">
        <f t="shared" si="110"/>
        <v>400000</v>
      </c>
      <c r="T228" s="460">
        <f t="shared" si="110"/>
        <v>0</v>
      </c>
      <c r="U228" s="481">
        <f t="shared" si="104"/>
        <v>1100000</v>
      </c>
      <c r="V228" s="187"/>
      <c r="W228" s="187"/>
    </row>
    <row r="229" spans="1:23" s="59" customFormat="1" x14ac:dyDescent="0.25">
      <c r="A229" s="56">
        <v>210</v>
      </c>
      <c r="B229" s="113" t="s">
        <v>188</v>
      </c>
      <c r="C229" s="104">
        <v>611</v>
      </c>
      <c r="D229" s="105">
        <v>8</v>
      </c>
      <c r="E229" s="105">
        <v>1</v>
      </c>
      <c r="F229" s="106" t="s">
        <v>12</v>
      </c>
      <c r="G229" s="106" t="s">
        <v>151</v>
      </c>
      <c r="H229" s="106" t="s">
        <v>9</v>
      </c>
      <c r="I229" s="106" t="s">
        <v>141</v>
      </c>
      <c r="J229" s="106" t="s">
        <v>32</v>
      </c>
      <c r="K229" s="106" t="s">
        <v>141</v>
      </c>
      <c r="L229" s="104"/>
      <c r="M229" s="94">
        <f>M233+M230</f>
        <v>300000</v>
      </c>
      <c r="N229" s="95">
        <v>0</v>
      </c>
      <c r="O229" s="460">
        <f>O233+O236</f>
        <v>300000</v>
      </c>
      <c r="P229" s="460">
        <f t="shared" ref="P229:T229" si="112">P233+P236</f>
        <v>0</v>
      </c>
      <c r="Q229" s="460">
        <f t="shared" si="112"/>
        <v>400000</v>
      </c>
      <c r="R229" s="460">
        <f t="shared" si="112"/>
        <v>0</v>
      </c>
      <c r="S229" s="460">
        <f t="shared" si="112"/>
        <v>400000</v>
      </c>
      <c r="T229" s="460">
        <f t="shared" si="112"/>
        <v>0</v>
      </c>
      <c r="U229" s="481">
        <f t="shared" si="104"/>
        <v>1100000</v>
      </c>
      <c r="V229" s="187"/>
      <c r="W229" s="187"/>
    </row>
    <row r="230" spans="1:23" s="57" customFormat="1" ht="55.5" hidden="1" x14ac:dyDescent="0.25">
      <c r="A230" s="56">
        <v>211</v>
      </c>
      <c r="B230" s="113" t="s">
        <v>189</v>
      </c>
      <c r="C230" s="104">
        <v>611</v>
      </c>
      <c r="D230" s="105">
        <v>8</v>
      </c>
      <c r="E230" s="105">
        <v>1</v>
      </c>
      <c r="F230" s="106" t="s">
        <v>12</v>
      </c>
      <c r="G230" s="106" t="s">
        <v>151</v>
      </c>
      <c r="H230" s="106" t="s">
        <v>9</v>
      </c>
      <c r="I230" s="106" t="s">
        <v>5</v>
      </c>
      <c r="J230" s="106" t="s">
        <v>27</v>
      </c>
      <c r="K230" s="106" t="s">
        <v>141</v>
      </c>
      <c r="L230" s="104"/>
      <c r="M230" s="94">
        <f>M231</f>
        <v>0</v>
      </c>
      <c r="N230" s="94">
        <f t="shared" ref="N230:T231" si="113">N231</f>
        <v>0</v>
      </c>
      <c r="O230" s="96">
        <f>O231</f>
        <v>0</v>
      </c>
      <c r="P230" s="96">
        <f t="shared" si="113"/>
        <v>0</v>
      </c>
      <c r="Q230" s="94">
        <f>Q231</f>
        <v>0</v>
      </c>
      <c r="R230" s="94">
        <f t="shared" si="113"/>
        <v>0</v>
      </c>
      <c r="S230" s="94">
        <f>S231</f>
        <v>0</v>
      </c>
      <c r="T230" s="94">
        <f t="shared" si="113"/>
        <v>0</v>
      </c>
      <c r="U230" s="461">
        <f t="shared" si="104"/>
        <v>0</v>
      </c>
      <c r="V230" s="185"/>
      <c r="W230" s="185"/>
    </row>
    <row r="231" spans="1:23" s="57" customFormat="1" ht="55.5" hidden="1" x14ac:dyDescent="0.25">
      <c r="A231" s="56">
        <v>212</v>
      </c>
      <c r="B231" s="113" t="s">
        <v>149</v>
      </c>
      <c r="C231" s="104">
        <v>611</v>
      </c>
      <c r="D231" s="105">
        <v>8</v>
      </c>
      <c r="E231" s="105">
        <v>1</v>
      </c>
      <c r="F231" s="106" t="s">
        <v>12</v>
      </c>
      <c r="G231" s="106" t="s">
        <v>151</v>
      </c>
      <c r="H231" s="106" t="s">
        <v>9</v>
      </c>
      <c r="I231" s="106" t="s">
        <v>5</v>
      </c>
      <c r="J231" s="106" t="s">
        <v>27</v>
      </c>
      <c r="K231" s="106" t="s">
        <v>141</v>
      </c>
      <c r="L231" s="104">
        <v>200</v>
      </c>
      <c r="M231" s="94">
        <f>M232</f>
        <v>0</v>
      </c>
      <c r="N231" s="94">
        <f t="shared" si="113"/>
        <v>0</v>
      </c>
      <c r="O231" s="96">
        <f>O232</f>
        <v>0</v>
      </c>
      <c r="P231" s="96">
        <f t="shared" si="113"/>
        <v>0</v>
      </c>
      <c r="Q231" s="94">
        <f>Q232</f>
        <v>0</v>
      </c>
      <c r="R231" s="94">
        <f t="shared" si="113"/>
        <v>0</v>
      </c>
      <c r="S231" s="94">
        <f>S232</f>
        <v>0</v>
      </c>
      <c r="T231" s="94">
        <f t="shared" si="113"/>
        <v>0</v>
      </c>
      <c r="U231" s="461">
        <f t="shared" si="104"/>
        <v>0</v>
      </c>
      <c r="V231" s="185"/>
      <c r="W231" s="185"/>
    </row>
    <row r="232" spans="1:23" s="57" customFormat="1" ht="83.25" hidden="1" x14ac:dyDescent="0.25">
      <c r="A232" s="56">
        <v>213</v>
      </c>
      <c r="B232" s="113" t="s">
        <v>150</v>
      </c>
      <c r="C232" s="104">
        <v>611</v>
      </c>
      <c r="D232" s="105">
        <v>8</v>
      </c>
      <c r="E232" s="105">
        <v>1</v>
      </c>
      <c r="F232" s="106" t="s">
        <v>12</v>
      </c>
      <c r="G232" s="106" t="s">
        <v>151</v>
      </c>
      <c r="H232" s="106" t="s">
        <v>9</v>
      </c>
      <c r="I232" s="106" t="s">
        <v>5</v>
      </c>
      <c r="J232" s="106" t="s">
        <v>27</v>
      </c>
      <c r="K232" s="106" t="s">
        <v>141</v>
      </c>
      <c r="L232" s="104">
        <v>240</v>
      </c>
      <c r="M232" s="94">
        <v>0</v>
      </c>
      <c r="N232" s="94">
        <v>0</v>
      </c>
      <c r="O232" s="96">
        <v>0</v>
      </c>
      <c r="P232" s="96">
        <v>0</v>
      </c>
      <c r="Q232" s="94">
        <v>0</v>
      </c>
      <c r="R232" s="94">
        <v>0</v>
      </c>
      <c r="S232" s="94">
        <v>0</v>
      </c>
      <c r="T232" s="94">
        <v>0</v>
      </c>
      <c r="U232" s="461">
        <f t="shared" si="104"/>
        <v>0</v>
      </c>
      <c r="V232" s="185"/>
      <c r="W232" s="185"/>
    </row>
    <row r="233" spans="1:23" s="59" customFormat="1" ht="55.5" x14ac:dyDescent="0.25">
      <c r="A233" s="56">
        <v>214</v>
      </c>
      <c r="B233" s="113" t="s">
        <v>189</v>
      </c>
      <c r="C233" s="104">
        <v>611</v>
      </c>
      <c r="D233" s="105">
        <v>8</v>
      </c>
      <c r="E233" s="105">
        <v>1</v>
      </c>
      <c r="F233" s="106" t="s">
        <v>12</v>
      </c>
      <c r="G233" s="106" t="s">
        <v>151</v>
      </c>
      <c r="H233" s="106" t="s">
        <v>9</v>
      </c>
      <c r="I233" s="106" t="s">
        <v>26</v>
      </c>
      <c r="J233" s="106" t="s">
        <v>27</v>
      </c>
      <c r="K233" s="106" t="s">
        <v>141</v>
      </c>
      <c r="L233" s="104"/>
      <c r="M233" s="94">
        <f t="shared" ref="M233:T233" si="114">M235</f>
        <v>300000</v>
      </c>
      <c r="N233" s="95">
        <f t="shared" si="114"/>
        <v>0</v>
      </c>
      <c r="O233" s="460">
        <f t="shared" si="114"/>
        <v>200000</v>
      </c>
      <c r="P233" s="462">
        <f t="shared" si="114"/>
        <v>0</v>
      </c>
      <c r="Q233" s="460">
        <f t="shared" si="114"/>
        <v>300000</v>
      </c>
      <c r="R233" s="462">
        <f t="shared" si="114"/>
        <v>0</v>
      </c>
      <c r="S233" s="460">
        <f t="shared" si="114"/>
        <v>300000</v>
      </c>
      <c r="T233" s="462">
        <f t="shared" si="114"/>
        <v>0</v>
      </c>
      <c r="U233" s="481">
        <f t="shared" si="104"/>
        <v>800000</v>
      </c>
      <c r="V233" s="187"/>
      <c r="W233" s="187"/>
    </row>
    <row r="234" spans="1:23" s="59" customFormat="1" ht="55.5" x14ac:dyDescent="0.25">
      <c r="A234" s="56">
        <v>215</v>
      </c>
      <c r="B234" s="113" t="s">
        <v>149</v>
      </c>
      <c r="C234" s="104">
        <v>611</v>
      </c>
      <c r="D234" s="105">
        <v>8</v>
      </c>
      <c r="E234" s="105">
        <v>1</v>
      </c>
      <c r="F234" s="106" t="s">
        <v>12</v>
      </c>
      <c r="G234" s="106" t="s">
        <v>151</v>
      </c>
      <c r="H234" s="106" t="s">
        <v>9</v>
      </c>
      <c r="I234" s="106" t="s">
        <v>26</v>
      </c>
      <c r="J234" s="106" t="s">
        <v>27</v>
      </c>
      <c r="K234" s="106" t="s">
        <v>141</v>
      </c>
      <c r="L234" s="104">
        <v>200</v>
      </c>
      <c r="M234" s="94">
        <f t="shared" ref="M234:T234" si="115">M235</f>
        <v>300000</v>
      </c>
      <c r="N234" s="95">
        <f t="shared" si="115"/>
        <v>0</v>
      </c>
      <c r="O234" s="460">
        <f t="shared" si="115"/>
        <v>200000</v>
      </c>
      <c r="P234" s="462">
        <f t="shared" si="115"/>
        <v>0</v>
      </c>
      <c r="Q234" s="460">
        <f t="shared" si="115"/>
        <v>300000</v>
      </c>
      <c r="R234" s="462">
        <f t="shared" si="115"/>
        <v>0</v>
      </c>
      <c r="S234" s="460">
        <f t="shared" si="115"/>
        <v>300000</v>
      </c>
      <c r="T234" s="462">
        <f t="shared" si="115"/>
        <v>0</v>
      </c>
      <c r="U234" s="481">
        <f t="shared" si="104"/>
        <v>800000</v>
      </c>
      <c r="V234" s="187"/>
      <c r="W234" s="187"/>
    </row>
    <row r="235" spans="1:23" s="59" customFormat="1" ht="83.25" x14ac:dyDescent="0.25">
      <c r="A235" s="56">
        <v>216</v>
      </c>
      <c r="B235" s="113" t="s">
        <v>150</v>
      </c>
      <c r="C235" s="104">
        <v>611</v>
      </c>
      <c r="D235" s="105">
        <v>8</v>
      </c>
      <c r="E235" s="105">
        <v>1</v>
      </c>
      <c r="F235" s="106" t="s">
        <v>12</v>
      </c>
      <c r="G235" s="106" t="s">
        <v>151</v>
      </c>
      <c r="H235" s="106" t="s">
        <v>9</v>
      </c>
      <c r="I235" s="106" t="s">
        <v>26</v>
      </c>
      <c r="J235" s="106" t="s">
        <v>27</v>
      </c>
      <c r="K235" s="106" t="s">
        <v>141</v>
      </c>
      <c r="L235" s="104">
        <v>240</v>
      </c>
      <c r="M235" s="94">
        <v>300000</v>
      </c>
      <c r="N235" s="95">
        <v>0</v>
      </c>
      <c r="O235" s="460">
        <v>200000</v>
      </c>
      <c r="P235" s="462">
        <v>0</v>
      </c>
      <c r="Q235" s="460">
        <v>300000</v>
      </c>
      <c r="R235" s="462">
        <v>0</v>
      </c>
      <c r="S235" s="460">
        <v>300000</v>
      </c>
      <c r="T235" s="462">
        <v>0</v>
      </c>
      <c r="U235" s="481">
        <f t="shared" si="104"/>
        <v>800000</v>
      </c>
      <c r="V235" s="187"/>
      <c r="W235" s="187"/>
    </row>
    <row r="236" spans="1:23" s="59" customFormat="1" ht="55.5" x14ac:dyDescent="0.25">
      <c r="A236" s="56">
        <v>217</v>
      </c>
      <c r="B236" s="113" t="s">
        <v>397</v>
      </c>
      <c r="C236" s="104">
        <v>611</v>
      </c>
      <c r="D236" s="105">
        <v>8</v>
      </c>
      <c r="E236" s="105">
        <v>1</v>
      </c>
      <c r="F236" s="106" t="s">
        <v>12</v>
      </c>
      <c r="G236" s="106" t="s">
        <v>151</v>
      </c>
      <c r="H236" s="106" t="s">
        <v>9</v>
      </c>
      <c r="I236" s="106" t="s">
        <v>26</v>
      </c>
      <c r="J236" s="106" t="s">
        <v>162</v>
      </c>
      <c r="K236" s="106" t="s">
        <v>141</v>
      </c>
      <c r="L236" s="104"/>
      <c r="M236" s="94"/>
      <c r="N236" s="95"/>
      <c r="O236" s="460">
        <f t="shared" ref="O236:T236" si="116">O238</f>
        <v>100000</v>
      </c>
      <c r="P236" s="462">
        <f t="shared" si="116"/>
        <v>0</v>
      </c>
      <c r="Q236" s="460">
        <f t="shared" si="116"/>
        <v>100000</v>
      </c>
      <c r="R236" s="462">
        <f t="shared" si="116"/>
        <v>0</v>
      </c>
      <c r="S236" s="460">
        <f t="shared" si="116"/>
        <v>100000</v>
      </c>
      <c r="T236" s="462">
        <f t="shared" si="116"/>
        <v>0</v>
      </c>
      <c r="U236" s="481">
        <f t="shared" si="104"/>
        <v>300000</v>
      </c>
      <c r="V236" s="187"/>
      <c r="W236" s="187"/>
    </row>
    <row r="237" spans="1:23" s="59" customFormat="1" ht="55.5" x14ac:dyDescent="0.25">
      <c r="A237" s="56">
        <v>218</v>
      </c>
      <c r="B237" s="113" t="s">
        <v>149</v>
      </c>
      <c r="C237" s="104">
        <v>611</v>
      </c>
      <c r="D237" s="105">
        <v>8</v>
      </c>
      <c r="E237" s="105">
        <v>1</v>
      </c>
      <c r="F237" s="106" t="s">
        <v>12</v>
      </c>
      <c r="G237" s="106" t="s">
        <v>151</v>
      </c>
      <c r="H237" s="106" t="s">
        <v>9</v>
      </c>
      <c r="I237" s="106" t="s">
        <v>26</v>
      </c>
      <c r="J237" s="106" t="s">
        <v>162</v>
      </c>
      <c r="K237" s="106" t="s">
        <v>141</v>
      </c>
      <c r="L237" s="104">
        <v>200</v>
      </c>
      <c r="M237" s="94"/>
      <c r="N237" s="95"/>
      <c r="O237" s="460">
        <f t="shared" ref="O237:T237" si="117">O238</f>
        <v>100000</v>
      </c>
      <c r="P237" s="462">
        <f t="shared" si="117"/>
        <v>0</v>
      </c>
      <c r="Q237" s="460">
        <f t="shared" si="117"/>
        <v>100000</v>
      </c>
      <c r="R237" s="462">
        <f t="shared" si="117"/>
        <v>0</v>
      </c>
      <c r="S237" s="460">
        <f t="shared" si="117"/>
        <v>100000</v>
      </c>
      <c r="T237" s="462">
        <f t="shared" si="117"/>
        <v>0</v>
      </c>
      <c r="U237" s="481">
        <f t="shared" si="104"/>
        <v>300000</v>
      </c>
      <c r="V237" s="187"/>
      <c r="W237" s="187"/>
    </row>
    <row r="238" spans="1:23" s="59" customFormat="1" ht="83.25" x14ac:dyDescent="0.25">
      <c r="A238" s="56">
        <v>219</v>
      </c>
      <c r="B238" s="113" t="s">
        <v>150</v>
      </c>
      <c r="C238" s="104">
        <v>611</v>
      </c>
      <c r="D238" s="105">
        <v>8</v>
      </c>
      <c r="E238" s="105">
        <v>1</v>
      </c>
      <c r="F238" s="106" t="s">
        <v>12</v>
      </c>
      <c r="G238" s="106" t="s">
        <v>151</v>
      </c>
      <c r="H238" s="106" t="s">
        <v>9</v>
      </c>
      <c r="I238" s="106" t="s">
        <v>26</v>
      </c>
      <c r="J238" s="106" t="s">
        <v>162</v>
      </c>
      <c r="K238" s="106" t="s">
        <v>141</v>
      </c>
      <c r="L238" s="104">
        <v>240</v>
      </c>
      <c r="M238" s="94"/>
      <c r="N238" s="95"/>
      <c r="O238" s="460">
        <v>100000</v>
      </c>
      <c r="P238" s="462">
        <v>0</v>
      </c>
      <c r="Q238" s="460">
        <v>100000</v>
      </c>
      <c r="R238" s="462">
        <v>0</v>
      </c>
      <c r="S238" s="460">
        <v>100000</v>
      </c>
      <c r="T238" s="462">
        <v>0</v>
      </c>
      <c r="U238" s="481">
        <f t="shared" si="104"/>
        <v>300000</v>
      </c>
      <c r="V238" s="187"/>
      <c r="W238" s="187"/>
    </row>
    <row r="239" spans="1:23" s="59" customFormat="1" x14ac:dyDescent="0.25">
      <c r="A239" s="56">
        <v>220</v>
      </c>
      <c r="B239" s="113" t="s">
        <v>133</v>
      </c>
      <c r="C239" s="104">
        <v>611</v>
      </c>
      <c r="D239" s="105">
        <v>11</v>
      </c>
      <c r="E239" s="105"/>
      <c r="F239" s="106"/>
      <c r="G239" s="106"/>
      <c r="H239" s="106"/>
      <c r="I239" s="106"/>
      <c r="J239" s="106"/>
      <c r="K239" s="106"/>
      <c r="L239" s="104"/>
      <c r="M239" s="98">
        <f t="shared" ref="M239:T240" si="118">M240</f>
        <v>200000</v>
      </c>
      <c r="N239" s="99">
        <f t="shared" si="118"/>
        <v>0</v>
      </c>
      <c r="O239" s="460">
        <f t="shared" si="118"/>
        <v>50000</v>
      </c>
      <c r="P239" s="462">
        <f t="shared" si="118"/>
        <v>0</v>
      </c>
      <c r="Q239" s="460">
        <f t="shared" si="118"/>
        <v>150000</v>
      </c>
      <c r="R239" s="462">
        <f t="shared" si="118"/>
        <v>0</v>
      </c>
      <c r="S239" s="460">
        <f t="shared" si="118"/>
        <v>200000</v>
      </c>
      <c r="T239" s="462">
        <f t="shared" si="118"/>
        <v>0</v>
      </c>
      <c r="U239" s="481">
        <f t="shared" si="104"/>
        <v>400000</v>
      </c>
      <c r="V239" s="187"/>
      <c r="W239" s="187"/>
    </row>
    <row r="240" spans="1:23" s="59" customFormat="1" x14ac:dyDescent="0.25">
      <c r="A240" s="56">
        <v>221</v>
      </c>
      <c r="B240" s="113" t="s">
        <v>134</v>
      </c>
      <c r="C240" s="104">
        <v>611</v>
      </c>
      <c r="D240" s="105">
        <v>11</v>
      </c>
      <c r="E240" s="105">
        <v>1</v>
      </c>
      <c r="F240" s="106"/>
      <c r="G240" s="106"/>
      <c r="H240" s="106"/>
      <c r="I240" s="106"/>
      <c r="J240" s="106"/>
      <c r="K240" s="106"/>
      <c r="L240" s="104"/>
      <c r="M240" s="94">
        <f t="shared" si="118"/>
        <v>200000</v>
      </c>
      <c r="N240" s="95">
        <f t="shared" si="118"/>
        <v>0</v>
      </c>
      <c r="O240" s="460">
        <f t="shared" si="118"/>
        <v>50000</v>
      </c>
      <c r="P240" s="462">
        <f t="shared" si="118"/>
        <v>0</v>
      </c>
      <c r="Q240" s="460">
        <f t="shared" si="118"/>
        <v>150000</v>
      </c>
      <c r="R240" s="462">
        <f t="shared" si="118"/>
        <v>0</v>
      </c>
      <c r="S240" s="460">
        <f t="shared" si="118"/>
        <v>200000</v>
      </c>
      <c r="T240" s="462">
        <f t="shared" si="118"/>
        <v>0</v>
      </c>
      <c r="U240" s="481">
        <f t="shared" si="104"/>
        <v>400000</v>
      </c>
      <c r="V240" s="187"/>
      <c r="W240" s="187"/>
    </row>
    <row r="241" spans="1:23" s="59" customFormat="1" ht="166.5" x14ac:dyDescent="0.25">
      <c r="A241" s="56">
        <v>222</v>
      </c>
      <c r="B241" s="113" t="s">
        <v>239</v>
      </c>
      <c r="C241" s="104">
        <v>611</v>
      </c>
      <c r="D241" s="105">
        <v>11</v>
      </c>
      <c r="E241" s="105">
        <v>1</v>
      </c>
      <c r="F241" s="106" t="s">
        <v>12</v>
      </c>
      <c r="G241" s="106" t="s">
        <v>141</v>
      </c>
      <c r="H241" s="106" t="s">
        <v>47</v>
      </c>
      <c r="I241" s="106" t="s">
        <v>141</v>
      </c>
      <c r="J241" s="106" t="s">
        <v>32</v>
      </c>
      <c r="K241" s="106" t="s">
        <v>141</v>
      </c>
      <c r="L241" s="104"/>
      <c r="M241" s="94">
        <f t="shared" ref="M241:T241" si="119">M244+M247</f>
        <v>200000</v>
      </c>
      <c r="N241" s="95">
        <f t="shared" si="119"/>
        <v>0</v>
      </c>
      <c r="O241" s="460">
        <f t="shared" si="119"/>
        <v>50000</v>
      </c>
      <c r="P241" s="462">
        <f t="shared" si="119"/>
        <v>0</v>
      </c>
      <c r="Q241" s="460">
        <f t="shared" si="119"/>
        <v>150000</v>
      </c>
      <c r="R241" s="462">
        <f t="shared" si="119"/>
        <v>0</v>
      </c>
      <c r="S241" s="460">
        <f t="shared" si="119"/>
        <v>200000</v>
      </c>
      <c r="T241" s="462">
        <f t="shared" si="119"/>
        <v>0</v>
      </c>
      <c r="U241" s="481">
        <f t="shared" si="104"/>
        <v>400000</v>
      </c>
      <c r="V241" s="187"/>
      <c r="W241" s="187"/>
    </row>
    <row r="242" spans="1:23" s="59" customFormat="1" ht="138.75" x14ac:dyDescent="0.25">
      <c r="A242" s="56">
        <v>223</v>
      </c>
      <c r="B242" s="113" t="s">
        <v>243</v>
      </c>
      <c r="C242" s="104">
        <v>611</v>
      </c>
      <c r="D242" s="105">
        <v>11</v>
      </c>
      <c r="E242" s="105">
        <v>1</v>
      </c>
      <c r="F242" s="106" t="s">
        <v>12</v>
      </c>
      <c r="G242" s="106" t="s">
        <v>151</v>
      </c>
      <c r="H242" s="106" t="s">
        <v>47</v>
      </c>
      <c r="I242" s="106" t="s">
        <v>141</v>
      </c>
      <c r="J242" s="106" t="s">
        <v>32</v>
      </c>
      <c r="K242" s="106" t="s">
        <v>141</v>
      </c>
      <c r="L242" s="104"/>
      <c r="M242" s="94">
        <f t="shared" ref="M242:T242" si="120">M244+M247</f>
        <v>200000</v>
      </c>
      <c r="N242" s="95">
        <f t="shared" si="120"/>
        <v>0</v>
      </c>
      <c r="O242" s="460">
        <f t="shared" si="120"/>
        <v>50000</v>
      </c>
      <c r="P242" s="462">
        <f t="shared" si="120"/>
        <v>0</v>
      </c>
      <c r="Q242" s="460">
        <f t="shared" si="120"/>
        <v>150000</v>
      </c>
      <c r="R242" s="462">
        <f t="shared" si="120"/>
        <v>0</v>
      </c>
      <c r="S242" s="460">
        <f t="shared" si="120"/>
        <v>200000</v>
      </c>
      <c r="T242" s="462">
        <f t="shared" si="120"/>
        <v>0</v>
      </c>
      <c r="U242" s="481">
        <f t="shared" si="104"/>
        <v>400000</v>
      </c>
      <c r="V242" s="187"/>
      <c r="W242" s="187"/>
    </row>
    <row r="243" spans="1:23" s="59" customFormat="1" ht="55.5" x14ac:dyDescent="0.25">
      <c r="A243" s="56">
        <v>224</v>
      </c>
      <c r="B243" s="113" t="s">
        <v>190</v>
      </c>
      <c r="C243" s="104">
        <v>611</v>
      </c>
      <c r="D243" s="105">
        <v>11</v>
      </c>
      <c r="E243" s="105">
        <v>1</v>
      </c>
      <c r="F243" s="106" t="s">
        <v>12</v>
      </c>
      <c r="G243" s="106" t="s">
        <v>151</v>
      </c>
      <c r="H243" s="106" t="s">
        <v>19</v>
      </c>
      <c r="I243" s="106" t="s">
        <v>141</v>
      </c>
      <c r="J243" s="106" t="s">
        <v>32</v>
      </c>
      <c r="K243" s="106" t="s">
        <v>141</v>
      </c>
      <c r="L243" s="104"/>
      <c r="M243" s="94">
        <f t="shared" ref="M243:R243" si="121">M244+M247</f>
        <v>200000</v>
      </c>
      <c r="N243" s="95">
        <f t="shared" si="121"/>
        <v>0</v>
      </c>
      <c r="O243" s="460">
        <f t="shared" si="121"/>
        <v>50000</v>
      </c>
      <c r="P243" s="462">
        <f t="shared" si="121"/>
        <v>0</v>
      </c>
      <c r="Q243" s="460">
        <f t="shared" si="121"/>
        <v>150000</v>
      </c>
      <c r="R243" s="462">
        <f t="shared" si="121"/>
        <v>0</v>
      </c>
      <c r="S243" s="460">
        <f>S244+S247</f>
        <v>200000</v>
      </c>
      <c r="T243" s="462">
        <f>T244+T247</f>
        <v>0</v>
      </c>
      <c r="U243" s="481">
        <f t="shared" si="104"/>
        <v>400000</v>
      </c>
      <c r="V243" s="187"/>
      <c r="W243" s="187"/>
    </row>
    <row r="244" spans="1:23" s="59" customFormat="1" ht="83.25" x14ac:dyDescent="0.25">
      <c r="A244" s="56">
        <v>225</v>
      </c>
      <c r="B244" s="113" t="s">
        <v>391</v>
      </c>
      <c r="C244" s="104">
        <v>611</v>
      </c>
      <c r="D244" s="105">
        <v>11</v>
      </c>
      <c r="E244" s="105">
        <v>1</v>
      </c>
      <c r="F244" s="106" t="s">
        <v>12</v>
      </c>
      <c r="G244" s="106" t="s">
        <v>151</v>
      </c>
      <c r="H244" s="106" t="s">
        <v>19</v>
      </c>
      <c r="I244" s="106" t="s">
        <v>26</v>
      </c>
      <c r="J244" s="106" t="s">
        <v>27</v>
      </c>
      <c r="K244" s="106" t="s">
        <v>141</v>
      </c>
      <c r="L244" s="104"/>
      <c r="M244" s="94">
        <f t="shared" ref="M244:T244" si="122">M246</f>
        <v>200000</v>
      </c>
      <c r="N244" s="95">
        <f t="shared" si="122"/>
        <v>0</v>
      </c>
      <c r="O244" s="460">
        <f t="shared" si="122"/>
        <v>50000</v>
      </c>
      <c r="P244" s="462">
        <f t="shared" si="122"/>
        <v>0</v>
      </c>
      <c r="Q244" s="460">
        <f t="shared" si="122"/>
        <v>150000</v>
      </c>
      <c r="R244" s="462">
        <f t="shared" si="122"/>
        <v>0</v>
      </c>
      <c r="S244" s="460">
        <f t="shared" si="122"/>
        <v>200000</v>
      </c>
      <c r="T244" s="462">
        <f t="shared" si="122"/>
        <v>0</v>
      </c>
      <c r="U244" s="481">
        <f t="shared" si="104"/>
        <v>400000</v>
      </c>
      <c r="V244" s="187"/>
      <c r="W244" s="187"/>
    </row>
    <row r="245" spans="1:23" s="59" customFormat="1" ht="55.5" x14ac:dyDescent="0.25">
      <c r="A245" s="56">
        <v>226</v>
      </c>
      <c r="B245" s="113" t="s">
        <v>149</v>
      </c>
      <c r="C245" s="104">
        <v>611</v>
      </c>
      <c r="D245" s="105">
        <v>11</v>
      </c>
      <c r="E245" s="105">
        <v>1</v>
      </c>
      <c r="F245" s="106" t="s">
        <v>12</v>
      </c>
      <c r="G245" s="106" t="s">
        <v>151</v>
      </c>
      <c r="H245" s="106" t="s">
        <v>19</v>
      </c>
      <c r="I245" s="106" t="s">
        <v>26</v>
      </c>
      <c r="J245" s="106" t="s">
        <v>27</v>
      </c>
      <c r="K245" s="106" t="s">
        <v>141</v>
      </c>
      <c r="L245" s="104">
        <v>200</v>
      </c>
      <c r="M245" s="94">
        <f t="shared" ref="M245:T245" si="123">M246</f>
        <v>200000</v>
      </c>
      <c r="N245" s="95">
        <f t="shared" si="123"/>
        <v>0</v>
      </c>
      <c r="O245" s="460">
        <f t="shared" si="123"/>
        <v>50000</v>
      </c>
      <c r="P245" s="462">
        <f t="shared" si="123"/>
        <v>0</v>
      </c>
      <c r="Q245" s="460">
        <f t="shared" si="123"/>
        <v>150000</v>
      </c>
      <c r="R245" s="462">
        <f t="shared" si="123"/>
        <v>0</v>
      </c>
      <c r="S245" s="460">
        <f t="shared" si="123"/>
        <v>200000</v>
      </c>
      <c r="T245" s="462">
        <f t="shared" si="123"/>
        <v>0</v>
      </c>
      <c r="U245" s="481">
        <f t="shared" si="104"/>
        <v>400000</v>
      </c>
      <c r="V245" s="187"/>
      <c r="W245" s="187"/>
    </row>
    <row r="246" spans="1:23" s="59" customFormat="1" ht="81" customHeight="1" thickBot="1" x14ac:dyDescent="0.3">
      <c r="A246" s="56">
        <v>227</v>
      </c>
      <c r="B246" s="113" t="s">
        <v>150</v>
      </c>
      <c r="C246" s="104">
        <v>611</v>
      </c>
      <c r="D246" s="105">
        <v>11</v>
      </c>
      <c r="E246" s="105">
        <v>1</v>
      </c>
      <c r="F246" s="106" t="s">
        <v>12</v>
      </c>
      <c r="G246" s="106" t="s">
        <v>151</v>
      </c>
      <c r="H246" s="106" t="s">
        <v>19</v>
      </c>
      <c r="I246" s="106" t="s">
        <v>26</v>
      </c>
      <c r="J246" s="106" t="s">
        <v>27</v>
      </c>
      <c r="K246" s="106" t="s">
        <v>141</v>
      </c>
      <c r="L246" s="104">
        <v>240</v>
      </c>
      <c r="M246" s="94">
        <v>200000</v>
      </c>
      <c r="N246" s="95">
        <v>0</v>
      </c>
      <c r="O246" s="460">
        <v>50000</v>
      </c>
      <c r="P246" s="462">
        <v>0</v>
      </c>
      <c r="Q246" s="460">
        <v>150000</v>
      </c>
      <c r="R246" s="462">
        <v>0</v>
      </c>
      <c r="S246" s="460">
        <v>200000</v>
      </c>
      <c r="T246" s="462">
        <v>0</v>
      </c>
      <c r="U246" s="481">
        <f t="shared" si="104"/>
        <v>400000</v>
      </c>
      <c r="V246" s="187"/>
      <c r="W246" s="187"/>
    </row>
    <row r="247" spans="1:23" s="57" customFormat="1" ht="83.25" hidden="1" x14ac:dyDescent="0.25">
      <c r="A247" s="56">
        <v>228</v>
      </c>
      <c r="B247" s="113" t="s">
        <v>192</v>
      </c>
      <c r="C247" s="104">
        <v>611</v>
      </c>
      <c r="D247" s="107">
        <v>11</v>
      </c>
      <c r="E247" s="107">
        <v>1</v>
      </c>
      <c r="F247" s="106" t="s">
        <v>12</v>
      </c>
      <c r="G247" s="106" t="s">
        <v>151</v>
      </c>
      <c r="H247" s="106" t="s">
        <v>19</v>
      </c>
      <c r="I247" s="108" t="s">
        <v>26</v>
      </c>
      <c r="J247" s="108" t="s">
        <v>162</v>
      </c>
      <c r="K247" s="108" t="s">
        <v>141</v>
      </c>
      <c r="L247" s="109"/>
      <c r="M247" s="100">
        <f t="shared" ref="M247:T247" si="124">M249</f>
        <v>0</v>
      </c>
      <c r="N247" s="101">
        <f t="shared" si="124"/>
        <v>0</v>
      </c>
      <c r="O247" s="102">
        <f t="shared" si="124"/>
        <v>0</v>
      </c>
      <c r="P247" s="103">
        <f t="shared" si="124"/>
        <v>0</v>
      </c>
      <c r="Q247" s="100">
        <f t="shared" si="124"/>
        <v>0</v>
      </c>
      <c r="R247" s="101">
        <f t="shared" si="124"/>
        <v>0</v>
      </c>
      <c r="S247" s="100">
        <f t="shared" si="124"/>
        <v>0</v>
      </c>
      <c r="T247" s="101">
        <f t="shared" si="124"/>
        <v>0</v>
      </c>
      <c r="U247" s="461">
        <f t="shared" si="104"/>
        <v>0</v>
      </c>
      <c r="V247" s="185"/>
      <c r="W247" s="185"/>
    </row>
    <row r="248" spans="1:23" s="57" customFormat="1" ht="55.5" hidden="1" x14ac:dyDescent="0.25">
      <c r="A248" s="227">
        <v>229</v>
      </c>
      <c r="B248" s="228" t="s">
        <v>149</v>
      </c>
      <c r="C248" s="229">
        <v>611</v>
      </c>
      <c r="D248" s="230">
        <v>11</v>
      </c>
      <c r="E248" s="230">
        <v>1</v>
      </c>
      <c r="F248" s="231" t="s">
        <v>12</v>
      </c>
      <c r="G248" s="231" t="s">
        <v>151</v>
      </c>
      <c r="H248" s="231" t="s">
        <v>19</v>
      </c>
      <c r="I248" s="232" t="s">
        <v>26</v>
      </c>
      <c r="J248" s="232" t="s">
        <v>162</v>
      </c>
      <c r="K248" s="232" t="s">
        <v>141</v>
      </c>
      <c r="L248" s="233">
        <v>200</v>
      </c>
      <c r="M248" s="234">
        <f t="shared" ref="M248:T248" si="125">M249</f>
        <v>0</v>
      </c>
      <c r="N248" s="235">
        <f t="shared" si="125"/>
        <v>0</v>
      </c>
      <c r="O248" s="102">
        <f t="shared" si="125"/>
        <v>0</v>
      </c>
      <c r="P248" s="259">
        <f t="shared" si="125"/>
        <v>0</v>
      </c>
      <c r="Q248" s="100">
        <f t="shared" si="125"/>
        <v>0</v>
      </c>
      <c r="R248" s="262">
        <f t="shared" si="125"/>
        <v>0</v>
      </c>
      <c r="S248" s="100">
        <f t="shared" si="125"/>
        <v>0</v>
      </c>
      <c r="T248" s="101">
        <f t="shared" si="125"/>
        <v>0</v>
      </c>
      <c r="U248" s="461">
        <f t="shared" si="104"/>
        <v>0</v>
      </c>
      <c r="V248" s="185"/>
      <c r="W248" s="185"/>
    </row>
    <row r="249" spans="1:23" s="237" customFormat="1" ht="80.25" hidden="1" customHeight="1" x14ac:dyDescent="0.25">
      <c r="A249" s="241">
        <v>230</v>
      </c>
      <c r="B249" s="113" t="s">
        <v>150</v>
      </c>
      <c r="C249" s="104">
        <v>611</v>
      </c>
      <c r="D249" s="107">
        <v>11</v>
      </c>
      <c r="E249" s="107">
        <v>1</v>
      </c>
      <c r="F249" s="106" t="s">
        <v>12</v>
      </c>
      <c r="G249" s="106" t="s">
        <v>151</v>
      </c>
      <c r="H249" s="106" t="s">
        <v>19</v>
      </c>
      <c r="I249" s="108" t="s">
        <v>26</v>
      </c>
      <c r="J249" s="108" t="s">
        <v>162</v>
      </c>
      <c r="K249" s="108" t="s">
        <v>141</v>
      </c>
      <c r="L249" s="109">
        <v>240</v>
      </c>
      <c r="M249" s="242">
        <v>0</v>
      </c>
      <c r="N249" s="101">
        <v>0</v>
      </c>
      <c r="O249" s="257">
        <v>0</v>
      </c>
      <c r="P249" s="258">
        <v>0</v>
      </c>
      <c r="Q249" s="260">
        <v>0</v>
      </c>
      <c r="R249" s="261">
        <v>0</v>
      </c>
      <c r="S249" s="260">
        <v>0</v>
      </c>
      <c r="T249" s="261">
        <v>0</v>
      </c>
      <c r="U249" s="461">
        <f t="shared" si="104"/>
        <v>0</v>
      </c>
      <c r="V249" s="236"/>
      <c r="W249" s="236"/>
    </row>
    <row r="250" spans="1:23" s="469" customFormat="1" ht="0.75" hidden="1" customHeight="1" thickBot="1" x14ac:dyDescent="0.3">
      <c r="A250" s="241">
        <v>231</v>
      </c>
      <c r="B250" s="463" t="s">
        <v>135</v>
      </c>
      <c r="C250" s="464"/>
      <c r="D250" s="464"/>
      <c r="E250" s="464"/>
      <c r="F250" s="108"/>
      <c r="G250" s="108"/>
      <c r="H250" s="108"/>
      <c r="I250" s="108"/>
      <c r="J250" s="108"/>
      <c r="K250" s="108"/>
      <c r="L250" s="465"/>
      <c r="M250" s="243" t="e">
        <f>M17+M91+M99+M113+M170+M216+M224+M239</f>
        <v>#REF!</v>
      </c>
      <c r="N250" s="244" t="e">
        <f>N17+N91+N113+N224+N99</f>
        <v>#REF!</v>
      </c>
      <c r="O250" s="466">
        <f>O17+O91+O99+O113+O170+O216+O224+O239</f>
        <v>11572095.5</v>
      </c>
      <c r="P250" s="467">
        <f>P17+P91+P113+P224+P99</f>
        <v>994853.46</v>
      </c>
      <c r="Q250" s="466">
        <f>Q17+Q91+Q99+Q113+Q170+Q216+Q224+Q239</f>
        <v>9588699.3699999992</v>
      </c>
      <c r="R250" s="467">
        <f>R17+R91+R113+R224+R99</f>
        <v>994853.46</v>
      </c>
      <c r="S250" s="466">
        <f>S17+S91+S99+S113+S170+S216+S224+S239</f>
        <v>9671772.7899999991</v>
      </c>
      <c r="T250" s="467">
        <f>T17+T91+T113+T224+T99</f>
        <v>994853.46</v>
      </c>
      <c r="U250" s="461">
        <f t="shared" si="104"/>
        <v>30832567.659999996</v>
      </c>
      <c r="V250" s="468"/>
      <c r="W250" s="468"/>
    </row>
    <row r="251" spans="1:23" s="239" customFormat="1" ht="33.75" hidden="1" thickBot="1" x14ac:dyDescent="0.3">
      <c r="A251" s="245">
        <v>232</v>
      </c>
      <c r="B251" s="246" t="s">
        <v>233</v>
      </c>
      <c r="C251" s="247"/>
      <c r="D251" s="247"/>
      <c r="E251" s="248"/>
      <c r="F251" s="249"/>
      <c r="G251" s="248"/>
      <c r="H251" s="248"/>
      <c r="I251" s="248"/>
      <c r="J251" s="248"/>
      <c r="K251" s="248"/>
      <c r="L251" s="248"/>
      <c r="M251" s="250">
        <v>0</v>
      </c>
      <c r="N251" s="251">
        <v>0</v>
      </c>
      <c r="O251" s="252">
        <v>0</v>
      </c>
      <c r="P251" s="253">
        <v>0</v>
      </c>
      <c r="Q251" s="252">
        <f>Q250*0.025/0.975</f>
        <v>245864.08641025639</v>
      </c>
      <c r="R251" s="253">
        <v>0</v>
      </c>
      <c r="S251" s="252">
        <f>S250/0.95*0.05</f>
        <v>509040.67315789475</v>
      </c>
      <c r="T251" s="253">
        <v>0</v>
      </c>
      <c r="U251" s="461">
        <f t="shared" si="104"/>
        <v>754904.75956815109</v>
      </c>
      <c r="V251" s="238"/>
      <c r="W251" s="238"/>
    </row>
    <row r="252" spans="1:23" s="477" customFormat="1" ht="33.75" thickBot="1" x14ac:dyDescent="0.3">
      <c r="A252" s="254">
        <v>233</v>
      </c>
      <c r="B252" s="470" t="s">
        <v>234</v>
      </c>
      <c r="C252" s="471"/>
      <c r="D252" s="471"/>
      <c r="E252" s="472"/>
      <c r="F252" s="473"/>
      <c r="G252" s="472"/>
      <c r="H252" s="472"/>
      <c r="I252" s="472"/>
      <c r="J252" s="472"/>
      <c r="K252" s="472"/>
      <c r="L252" s="472"/>
      <c r="M252" s="255" t="e">
        <f>M250+M251</f>
        <v>#REF!</v>
      </c>
      <c r="N252" s="256" t="e">
        <f>N250+N251</f>
        <v>#REF!</v>
      </c>
      <c r="O252" s="474">
        <f>O250+O253</f>
        <v>11572095.5</v>
      </c>
      <c r="P252" s="475">
        <f>P250+P251</f>
        <v>994853.46</v>
      </c>
      <c r="Q252" s="474">
        <f>Q250+Q251</f>
        <v>9834563.4564102553</v>
      </c>
      <c r="R252" s="475">
        <f>R250+R251</f>
        <v>994853.46</v>
      </c>
      <c r="S252" s="474">
        <f>S250+S251</f>
        <v>10180813.463157894</v>
      </c>
      <c r="T252" s="475">
        <f>T250+T251</f>
        <v>994853.46</v>
      </c>
      <c r="U252" s="481">
        <f t="shared" si="104"/>
        <v>31587472.419568151</v>
      </c>
      <c r="V252" s="476"/>
      <c r="W252" s="476"/>
    </row>
    <row r="253" spans="1:23" s="263" customFormat="1" x14ac:dyDescent="0.45">
      <c r="B253" s="264"/>
      <c r="F253" s="265"/>
      <c r="G253" s="265"/>
      <c r="H253" s="265"/>
      <c r="I253" s="265"/>
      <c r="J253" s="265"/>
      <c r="K253" s="265"/>
      <c r="M253" s="240"/>
      <c r="N253" s="240"/>
      <c r="U253" s="482"/>
      <c r="V253" s="478"/>
      <c r="W253" s="478"/>
    </row>
    <row r="254" spans="1:23" s="266" customFormat="1" x14ac:dyDescent="0.45">
      <c r="B254" s="110"/>
      <c r="C254" s="110"/>
      <c r="D254" s="110"/>
      <c r="E254" s="110"/>
      <c r="F254" s="267"/>
      <c r="G254" s="267"/>
      <c r="H254" s="267"/>
      <c r="I254" s="267"/>
      <c r="J254" s="267"/>
      <c r="K254" s="267"/>
      <c r="L254" s="110"/>
      <c r="M254" s="226"/>
      <c r="N254" s="226"/>
      <c r="O254" s="479"/>
      <c r="P254" s="479"/>
      <c r="Q254" s="479"/>
      <c r="R254" s="479"/>
      <c r="U254" s="480"/>
      <c r="V254" s="184"/>
      <c r="W254" s="184"/>
    </row>
    <row r="255" spans="1:23" s="55" customFormat="1" x14ac:dyDescent="0.45">
      <c r="B255" s="110"/>
      <c r="F255" s="268"/>
      <c r="G255" s="268"/>
      <c r="H255" s="268"/>
      <c r="I255" s="268"/>
      <c r="J255" s="268"/>
      <c r="K255" s="268"/>
      <c r="M255" s="225"/>
      <c r="N255" s="225"/>
      <c r="U255" s="480"/>
      <c r="V255" s="184"/>
      <c r="W255" s="184"/>
    </row>
  </sheetData>
  <autoFilter ref="A16:W252">
    <filterColumn colId="20">
      <filters>
        <filter val="1 020 123,35"/>
        <filter val="1 036 800,00"/>
        <filter val="1 100 000,00"/>
        <filter val="1 221 800,00"/>
        <filter val="1 382 218,62"/>
        <filter val="1 550 000,00"/>
        <filter val="1 670 123,35"/>
        <filter val="100 000,00"/>
        <filter val="11 526 800,00"/>
        <filter val="110 000,00"/>
        <filter val="12 026 800,00"/>
        <filter val="150 000,00"/>
        <filter val="185 000,00"/>
        <filter val="2 081 642,04"/>
        <filter val="2 138 000,00"/>
        <filter val="2 225 353,38"/>
        <filter val="2 250 000,00"/>
        <filter val="200 000,00"/>
        <filter val="22 709 500,00"/>
        <filter val="261 518,69"/>
        <filter val="30 832 567,66"/>
        <filter val="300 000,00"/>
        <filter val="31 587 472,42"/>
        <filter val="350 000,00"/>
        <filter val="400 000,00"/>
        <filter val="450 000,00"/>
        <filter val="46 600,00"/>
        <filter val="5 441 646,62"/>
        <filter val="500 000,00"/>
        <filter val="600 000,00"/>
        <filter val="7 142 479,20"/>
        <filter val="7 729 646,62"/>
        <filter val="75 000,00"/>
        <filter val="754 904,76"/>
        <filter val="759 207,00"/>
        <filter val="782 218,62"/>
        <filter val="8 086 100,00"/>
        <filter val="8 132 700,00"/>
        <filter val="800 000,00"/>
        <filter val="86 057,05"/>
        <filter val="86 486,10"/>
        <filter val="88 975,54"/>
        <filter val="943 620,80"/>
      </filters>
    </filterColumn>
  </autoFilter>
  <mergeCells count="17">
    <mergeCell ref="F15:K15"/>
    <mergeCell ref="C12:L13"/>
    <mergeCell ref="M12:N12"/>
    <mergeCell ref="M13:N13"/>
    <mergeCell ref="S12:T12"/>
    <mergeCell ref="S13:T13"/>
    <mergeCell ref="A9:T10"/>
    <mergeCell ref="M1:N1"/>
    <mergeCell ref="M2:N2"/>
    <mergeCell ref="B12:B14"/>
    <mergeCell ref="A12:A14"/>
    <mergeCell ref="A1:B3"/>
    <mergeCell ref="O12:P12"/>
    <mergeCell ref="O13:P13"/>
    <mergeCell ref="Q12:R12"/>
    <mergeCell ref="Q13:R13"/>
    <mergeCell ref="F14:K14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0" firstPageNumber="0" fitToHeight="1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6"/>
  <sheetViews>
    <sheetView showGridLines="0" tabSelected="1" view="pageBreakPreview" topLeftCell="F148" zoomScale="70" zoomScaleNormal="75" zoomScaleSheetLayoutView="70" workbookViewId="0">
      <selection sqref="A1:T181"/>
    </sheetView>
  </sheetViews>
  <sheetFormatPr defaultColWidth="9.28515625" defaultRowHeight="12.75" x14ac:dyDescent="0.2"/>
  <cols>
    <col min="1" max="1" width="9.28515625" style="547"/>
    <col min="2" max="2" width="61.5703125" style="48" customWidth="1"/>
    <col min="3" max="5" width="0.140625" style="48" hidden="1" customWidth="1"/>
    <col min="6" max="6" width="10" style="49" customWidth="1"/>
    <col min="7" max="7" width="7.42578125" style="48" customWidth="1"/>
    <col min="8" max="8" width="8.5703125" style="49" customWidth="1"/>
    <col min="9" max="9" width="9" style="49" customWidth="1"/>
    <col min="10" max="10" width="10.28515625" style="48" customWidth="1"/>
    <col min="11" max="11" width="9.28515625" style="48"/>
    <col min="12" max="12" width="5.5703125" style="48" customWidth="1"/>
    <col min="13" max="13" width="17.28515625" style="48" hidden="1" customWidth="1"/>
    <col min="14" max="14" width="38.28515625" style="548" hidden="1" customWidth="1"/>
    <col min="15" max="15" width="30.28515625" style="48" customWidth="1"/>
    <col min="16" max="16" width="17.7109375" style="548" customWidth="1"/>
    <col min="17" max="17" width="31.7109375" style="48" customWidth="1"/>
    <col min="18" max="18" width="15" style="548" customWidth="1"/>
    <col min="19" max="19" width="31.7109375" style="37" customWidth="1"/>
    <col min="20" max="20" width="15" style="37" customWidth="1"/>
    <col min="21" max="21" width="38.85546875" style="489" customWidth="1"/>
    <col min="22" max="16384" width="9.28515625" style="37"/>
  </cols>
  <sheetData>
    <row r="1" spans="1:21" s="48" customFormat="1" ht="21" customHeight="1" x14ac:dyDescent="0.3">
      <c r="A1" s="484"/>
      <c r="B1" s="618"/>
      <c r="C1" s="485"/>
      <c r="D1" s="485"/>
      <c r="E1" s="485"/>
      <c r="F1" s="486"/>
      <c r="G1" s="486"/>
      <c r="H1" s="486"/>
      <c r="I1" s="486"/>
      <c r="J1" s="486"/>
      <c r="K1" s="486"/>
      <c r="L1" s="486"/>
      <c r="M1" s="617"/>
      <c r="N1" s="617"/>
      <c r="O1" s="617"/>
      <c r="P1" s="617"/>
      <c r="Q1" s="487"/>
      <c r="T1" s="488" t="s">
        <v>232</v>
      </c>
      <c r="U1" s="489"/>
    </row>
    <row r="2" spans="1:21" s="48" customFormat="1" ht="21" customHeight="1" x14ac:dyDescent="0.3">
      <c r="A2" s="484"/>
      <c r="B2" s="618"/>
      <c r="C2" s="485"/>
      <c r="D2" s="485"/>
      <c r="E2" s="485"/>
      <c r="F2" s="486"/>
      <c r="G2" s="486"/>
      <c r="H2" s="486"/>
      <c r="I2" s="486"/>
      <c r="J2" s="486"/>
      <c r="K2" s="486"/>
      <c r="L2" s="486"/>
      <c r="M2" s="617"/>
      <c r="N2" s="617"/>
      <c r="O2" s="487"/>
      <c r="T2" s="488" t="s">
        <v>437</v>
      </c>
      <c r="U2" s="489"/>
    </row>
    <row r="3" spans="1:21" s="48" customFormat="1" ht="21" customHeight="1" x14ac:dyDescent="0.3">
      <c r="A3" s="484"/>
      <c r="B3" s="618"/>
      <c r="C3" s="485"/>
      <c r="D3" s="485"/>
      <c r="E3" s="485"/>
      <c r="F3" s="486"/>
      <c r="G3" s="486"/>
      <c r="H3" s="486"/>
      <c r="I3" s="486"/>
      <c r="J3" s="486"/>
      <c r="K3" s="486"/>
      <c r="L3" s="486"/>
      <c r="M3" s="290"/>
      <c r="N3" s="290"/>
      <c r="O3" s="290"/>
      <c r="P3" s="290"/>
      <c r="Q3" s="487"/>
      <c r="T3" s="488" t="s">
        <v>35</v>
      </c>
      <c r="U3" s="489"/>
    </row>
    <row r="4" spans="1:21" s="48" customFormat="1" ht="21" customHeight="1" x14ac:dyDescent="0.3">
      <c r="A4" s="484"/>
      <c r="B4" s="618"/>
      <c r="C4" s="485"/>
      <c r="D4" s="485"/>
      <c r="E4" s="485"/>
      <c r="F4" s="486"/>
      <c r="G4" s="486"/>
      <c r="H4" s="486"/>
      <c r="I4" s="486"/>
      <c r="J4" s="486"/>
      <c r="K4" s="486"/>
      <c r="L4" s="486"/>
      <c r="M4" s="290"/>
      <c r="N4" s="290"/>
      <c r="O4" s="290"/>
      <c r="P4" s="290"/>
      <c r="Q4" s="487"/>
      <c r="T4" s="488" t="s">
        <v>262</v>
      </c>
      <c r="U4" s="489"/>
    </row>
    <row r="5" spans="1:21" s="48" customFormat="1" ht="21" customHeight="1" x14ac:dyDescent="0.3">
      <c r="A5" s="484"/>
      <c r="B5" s="618"/>
      <c r="C5" s="485"/>
      <c r="D5" s="485"/>
      <c r="E5" s="485"/>
      <c r="F5" s="486"/>
      <c r="G5" s="486"/>
      <c r="H5" s="486"/>
      <c r="I5" s="486"/>
      <c r="J5" s="486"/>
      <c r="K5" s="486"/>
      <c r="L5" s="486"/>
      <c r="M5" s="290"/>
      <c r="N5" s="290"/>
      <c r="O5" s="290"/>
      <c r="P5" s="290"/>
      <c r="Q5" s="487"/>
      <c r="T5" s="488" t="s">
        <v>247</v>
      </c>
      <c r="U5" s="489"/>
    </row>
    <row r="6" spans="1:21" s="48" customFormat="1" ht="21" customHeight="1" x14ac:dyDescent="0.3">
      <c r="A6" s="484"/>
      <c r="B6" s="619"/>
      <c r="C6" s="490"/>
      <c r="D6" s="490"/>
      <c r="E6" s="490"/>
      <c r="F6" s="486"/>
      <c r="G6" s="486"/>
      <c r="H6" s="486"/>
      <c r="I6" s="486"/>
      <c r="J6" s="486"/>
      <c r="K6" s="486"/>
      <c r="L6" s="486"/>
      <c r="M6" s="491"/>
      <c r="N6" s="38"/>
      <c r="O6" s="491"/>
      <c r="P6" s="38"/>
      <c r="Q6" s="487"/>
      <c r="T6" s="488" t="s">
        <v>399</v>
      </c>
      <c r="U6" s="489"/>
    </row>
    <row r="7" spans="1:21" s="48" customFormat="1" ht="21" customHeight="1" x14ac:dyDescent="0.3">
      <c r="A7" s="484"/>
      <c r="B7" s="619"/>
      <c r="C7" s="490"/>
      <c r="D7" s="490"/>
      <c r="E7" s="490"/>
      <c r="F7" s="486"/>
      <c r="G7" s="486"/>
      <c r="H7" s="486"/>
      <c r="I7" s="486"/>
      <c r="J7" s="486"/>
      <c r="K7" s="486"/>
      <c r="L7" s="486"/>
      <c r="M7" s="486"/>
      <c r="O7" s="486"/>
      <c r="Q7" s="486"/>
      <c r="T7" s="483" t="s">
        <v>438</v>
      </c>
      <c r="U7" s="489"/>
    </row>
    <row r="8" spans="1:21" s="48" customFormat="1" ht="15" x14ac:dyDescent="0.2">
      <c r="A8" s="484"/>
      <c r="B8" s="490"/>
      <c r="C8" s="490"/>
      <c r="D8" s="490"/>
      <c r="E8" s="490"/>
      <c r="F8" s="486"/>
      <c r="G8" s="486"/>
      <c r="H8" s="486"/>
      <c r="I8" s="486"/>
      <c r="J8" s="486"/>
      <c r="K8" s="486"/>
      <c r="L8" s="486"/>
      <c r="M8" s="486"/>
      <c r="O8" s="486"/>
      <c r="Q8" s="486"/>
      <c r="U8" s="489"/>
    </row>
    <row r="9" spans="1:21" s="48" customFormat="1" ht="20.25" x14ac:dyDescent="0.2">
      <c r="A9" s="484"/>
      <c r="B9" s="614" t="s">
        <v>235</v>
      </c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489"/>
    </row>
    <row r="10" spans="1:21" s="48" customFormat="1" ht="20.25" x14ac:dyDescent="0.2">
      <c r="A10" s="484"/>
      <c r="B10" s="614" t="s">
        <v>236</v>
      </c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489"/>
    </row>
    <row r="11" spans="1:21" s="48" customFormat="1" ht="20.25" x14ac:dyDescent="0.2">
      <c r="A11" s="484"/>
      <c r="B11" s="615" t="s">
        <v>237</v>
      </c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489"/>
    </row>
    <row r="12" spans="1:21" s="48" customFormat="1" ht="20.25" x14ac:dyDescent="0.2">
      <c r="A12" s="484"/>
      <c r="B12" s="615" t="s">
        <v>238</v>
      </c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489"/>
    </row>
    <row r="13" spans="1:21" s="48" customFormat="1" ht="20.25" x14ac:dyDescent="0.2">
      <c r="A13" s="484"/>
      <c r="B13" s="615" t="s">
        <v>404</v>
      </c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489"/>
    </row>
    <row r="14" spans="1:21" s="48" customFormat="1" ht="18.75" x14ac:dyDescent="0.3">
      <c r="A14" s="484"/>
      <c r="B14" s="492"/>
      <c r="C14" s="492"/>
      <c r="D14" s="492"/>
      <c r="E14" s="492"/>
      <c r="F14" s="493"/>
      <c r="G14" s="492"/>
      <c r="H14" s="493"/>
      <c r="I14" s="493"/>
      <c r="J14" s="492"/>
      <c r="K14" s="492"/>
      <c r="L14" s="492"/>
      <c r="M14" s="492"/>
      <c r="N14" s="494"/>
      <c r="O14" s="492"/>
      <c r="P14" s="494"/>
      <c r="Q14" s="492"/>
      <c r="R14" s="494"/>
      <c r="U14" s="489"/>
    </row>
    <row r="15" spans="1:21" s="48" customFormat="1" ht="19.5" thickBot="1" x14ac:dyDescent="0.35">
      <c r="A15" s="484"/>
      <c r="B15" s="492"/>
      <c r="C15" s="492"/>
      <c r="D15" s="492"/>
      <c r="E15" s="492"/>
      <c r="F15" s="493"/>
      <c r="G15" s="492"/>
      <c r="H15" s="493"/>
      <c r="I15" s="493"/>
      <c r="J15" s="492"/>
      <c r="K15" s="492"/>
      <c r="L15" s="492"/>
      <c r="M15" s="492"/>
      <c r="N15" s="494"/>
      <c r="O15" s="492"/>
      <c r="P15" s="494"/>
      <c r="Q15" s="492"/>
      <c r="R15" s="494"/>
      <c r="U15" s="489"/>
    </row>
    <row r="16" spans="1:21" s="48" customFormat="1" ht="18.75" x14ac:dyDescent="0.2">
      <c r="A16" s="610"/>
      <c r="B16" s="620" t="s">
        <v>136</v>
      </c>
      <c r="C16" s="495"/>
      <c r="D16" s="495"/>
      <c r="E16" s="495"/>
      <c r="F16" s="622" t="s">
        <v>137</v>
      </c>
      <c r="G16" s="622"/>
      <c r="H16" s="622"/>
      <c r="I16" s="622"/>
      <c r="J16" s="622"/>
      <c r="K16" s="622"/>
      <c r="L16" s="622"/>
      <c r="M16" s="611" t="s">
        <v>106</v>
      </c>
      <c r="N16" s="611"/>
      <c r="O16" s="611" t="s">
        <v>106</v>
      </c>
      <c r="P16" s="611"/>
      <c r="Q16" s="611" t="s">
        <v>106</v>
      </c>
      <c r="R16" s="611"/>
      <c r="S16" s="611" t="s">
        <v>106</v>
      </c>
      <c r="T16" s="612"/>
      <c r="U16" s="489"/>
    </row>
    <row r="17" spans="1:21" s="48" customFormat="1" ht="18.75" x14ac:dyDescent="0.2">
      <c r="A17" s="610"/>
      <c r="B17" s="621"/>
      <c r="C17" s="289"/>
      <c r="D17" s="289"/>
      <c r="E17" s="289"/>
      <c r="F17" s="605"/>
      <c r="G17" s="605"/>
      <c r="H17" s="605"/>
      <c r="I17" s="605"/>
      <c r="J17" s="605"/>
      <c r="K17" s="605"/>
      <c r="L17" s="605"/>
      <c r="M17" s="613" t="s">
        <v>44</v>
      </c>
      <c r="N17" s="613"/>
      <c r="O17" s="613" t="s">
        <v>226</v>
      </c>
      <c r="P17" s="613"/>
      <c r="Q17" s="613" t="s">
        <v>342</v>
      </c>
      <c r="R17" s="613"/>
      <c r="S17" s="613" t="s">
        <v>408</v>
      </c>
      <c r="T17" s="601"/>
      <c r="U17" s="489"/>
    </row>
    <row r="18" spans="1:21" s="48" customFormat="1" ht="93.75" x14ac:dyDescent="0.2">
      <c r="A18" s="610"/>
      <c r="B18" s="621"/>
      <c r="C18" s="289"/>
      <c r="D18" s="289"/>
      <c r="E18" s="289"/>
      <c r="F18" s="603" t="s">
        <v>139</v>
      </c>
      <c r="G18" s="603"/>
      <c r="H18" s="603"/>
      <c r="I18" s="603"/>
      <c r="J18" s="603"/>
      <c r="K18" s="603"/>
      <c r="L18" s="287" t="s">
        <v>140</v>
      </c>
      <c r="M18" s="289" t="s">
        <v>109</v>
      </c>
      <c r="N18" s="496" t="s">
        <v>110</v>
      </c>
      <c r="O18" s="289" t="s">
        <v>109</v>
      </c>
      <c r="P18" s="496" t="s">
        <v>110</v>
      </c>
      <c r="Q18" s="289" t="s">
        <v>109</v>
      </c>
      <c r="R18" s="496" t="s">
        <v>110</v>
      </c>
      <c r="S18" s="289" t="s">
        <v>109</v>
      </c>
      <c r="T18" s="497" t="s">
        <v>110</v>
      </c>
      <c r="U18" s="489"/>
    </row>
    <row r="19" spans="1:21" s="48" customFormat="1" ht="19.5" thickBot="1" x14ac:dyDescent="0.25">
      <c r="A19" s="498" t="s">
        <v>398</v>
      </c>
      <c r="B19" s="499">
        <v>2</v>
      </c>
      <c r="C19" s="500"/>
      <c r="D19" s="500"/>
      <c r="E19" s="500"/>
      <c r="F19" s="616">
        <v>3</v>
      </c>
      <c r="G19" s="616"/>
      <c r="H19" s="616"/>
      <c r="I19" s="616"/>
      <c r="J19" s="616"/>
      <c r="K19" s="616"/>
      <c r="L19" s="501">
        <v>4</v>
      </c>
      <c r="M19" s="501">
        <v>5</v>
      </c>
      <c r="N19" s="502">
        <v>6</v>
      </c>
      <c r="O19" s="501">
        <v>5</v>
      </c>
      <c r="P19" s="502">
        <v>6</v>
      </c>
      <c r="Q19" s="502">
        <v>7</v>
      </c>
      <c r="R19" s="502">
        <v>8</v>
      </c>
      <c r="S19" s="502">
        <v>9</v>
      </c>
      <c r="T19" s="503">
        <v>10</v>
      </c>
      <c r="U19" s="489"/>
    </row>
    <row r="20" spans="1:21" ht="112.5" x14ac:dyDescent="0.2">
      <c r="A20" s="498">
        <v>1</v>
      </c>
      <c r="B20" s="504" t="s">
        <v>239</v>
      </c>
      <c r="C20" s="505"/>
      <c r="D20" s="505"/>
      <c r="E20" s="505"/>
      <c r="F20" s="506" t="s">
        <v>12</v>
      </c>
      <c r="G20" s="506" t="s">
        <v>141</v>
      </c>
      <c r="H20" s="506" t="s">
        <v>47</v>
      </c>
      <c r="I20" s="506" t="s">
        <v>141</v>
      </c>
      <c r="J20" s="506" t="s">
        <v>32</v>
      </c>
      <c r="K20" s="506" t="s">
        <v>141</v>
      </c>
      <c r="L20" s="507"/>
      <c r="M20" s="508" t="e">
        <f>M21+M53+M65+M96+M131</f>
        <v>#REF!</v>
      </c>
      <c r="N20" s="508" t="e">
        <f>N21+N53+N65+N96+N131</f>
        <v>#REF!</v>
      </c>
      <c r="O20" s="508">
        <f>O21+O53+O65+O82+O96+O131+O150</f>
        <v>11372095.5</v>
      </c>
      <c r="P20" s="508">
        <f t="shared" ref="P20:T20" si="0">P21+P53+P65+P82+P96+P131+P150</f>
        <v>994853.46</v>
      </c>
      <c r="Q20" s="508">
        <f t="shared" si="0"/>
        <v>9588699.3699999992</v>
      </c>
      <c r="R20" s="508">
        <f t="shared" si="0"/>
        <v>994853.46</v>
      </c>
      <c r="S20" s="508">
        <f t="shared" si="0"/>
        <v>9671772.7899999991</v>
      </c>
      <c r="T20" s="509">
        <f t="shared" si="0"/>
        <v>994853.46</v>
      </c>
    </row>
    <row r="21" spans="1:21" ht="75" x14ac:dyDescent="0.2">
      <c r="A21" s="498">
        <v>2</v>
      </c>
      <c r="B21" s="215" t="s">
        <v>227</v>
      </c>
      <c r="C21" s="54"/>
      <c r="D21" s="54"/>
      <c r="E21" s="54"/>
      <c r="F21" s="36" t="s">
        <v>12</v>
      </c>
      <c r="G21" s="36" t="s">
        <v>5</v>
      </c>
      <c r="H21" s="36" t="s">
        <v>47</v>
      </c>
      <c r="I21" s="36"/>
      <c r="J21" s="36"/>
      <c r="K21" s="36"/>
      <c r="L21" s="191"/>
      <c r="M21" s="34">
        <f>M23+M36+M40+M26+M29</f>
        <v>3157190.82</v>
      </c>
      <c r="N21" s="34">
        <f>N23+N36+N40</f>
        <v>0</v>
      </c>
      <c r="O21" s="34">
        <f>O22+O35+O43</f>
        <v>2081642.04</v>
      </c>
      <c r="P21" s="34">
        <f t="shared" ref="P21:S21" si="1">P22+P35+P43</f>
        <v>0</v>
      </c>
      <c r="Q21" s="34">
        <f t="shared" si="1"/>
        <v>0</v>
      </c>
      <c r="R21" s="34">
        <f t="shared" si="1"/>
        <v>0</v>
      </c>
      <c r="S21" s="34">
        <f t="shared" si="1"/>
        <v>0</v>
      </c>
      <c r="T21" s="192">
        <f t="shared" ref="T21" si="2">T23+T36+T40+T26</f>
        <v>0</v>
      </c>
    </row>
    <row r="22" spans="1:21" ht="93.75" x14ac:dyDescent="0.2">
      <c r="A22" s="498">
        <v>3</v>
      </c>
      <c r="B22" s="215" t="str">
        <f>'4 Вед. структура'!B117</f>
        <v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v>
      </c>
      <c r="C22" s="54"/>
      <c r="D22" s="54"/>
      <c r="E22" s="54"/>
      <c r="F22" s="36" t="s">
        <v>12</v>
      </c>
      <c r="G22" s="36" t="s">
        <v>5</v>
      </c>
      <c r="H22" s="36" t="s">
        <v>9</v>
      </c>
      <c r="I22" s="36"/>
      <c r="J22" s="36"/>
      <c r="K22" s="36"/>
      <c r="L22" s="191"/>
      <c r="M22" s="34">
        <f>M23</f>
        <v>595221.43000000005</v>
      </c>
      <c r="N22" s="34">
        <f t="shared" ref="N22:T35" si="3">N23</f>
        <v>0</v>
      </c>
      <c r="O22" s="34">
        <f>'4 Вед. структура'!O117</f>
        <v>1670123.35</v>
      </c>
      <c r="P22" s="34">
        <f>'4 Вед. структура'!P117</f>
        <v>0</v>
      </c>
      <c r="Q22" s="34">
        <f>'4 Вед. структура'!Q117</f>
        <v>0</v>
      </c>
      <c r="R22" s="34">
        <f>'4 Вед. структура'!R117</f>
        <v>0</v>
      </c>
      <c r="S22" s="34">
        <f>'4 Вед. структура'!S117</f>
        <v>0</v>
      </c>
      <c r="T22" s="192">
        <f>'4 Вед. структура'!T117</f>
        <v>0</v>
      </c>
      <c r="U22" s="193"/>
    </row>
    <row r="23" spans="1:21" ht="37.5" x14ac:dyDescent="0.2">
      <c r="A23" s="498">
        <v>4</v>
      </c>
      <c r="B23" s="215" t="s">
        <v>228</v>
      </c>
      <c r="C23" s="54"/>
      <c r="D23" s="54"/>
      <c r="E23" s="54"/>
      <c r="F23" s="36" t="s">
        <v>12</v>
      </c>
      <c r="G23" s="36" t="s">
        <v>5</v>
      </c>
      <c r="H23" s="36" t="s">
        <v>9</v>
      </c>
      <c r="I23" s="36" t="s">
        <v>26</v>
      </c>
      <c r="J23" s="36" t="s">
        <v>27</v>
      </c>
      <c r="K23" s="36" t="s">
        <v>141</v>
      </c>
      <c r="L23" s="191"/>
      <c r="M23" s="34">
        <f>M24</f>
        <v>595221.43000000005</v>
      </c>
      <c r="N23" s="34">
        <f t="shared" si="3"/>
        <v>0</v>
      </c>
      <c r="O23" s="34">
        <f t="shared" si="3"/>
        <v>1020123.35</v>
      </c>
      <c r="P23" s="34">
        <f t="shared" si="3"/>
        <v>0</v>
      </c>
      <c r="Q23" s="34">
        <f t="shared" si="3"/>
        <v>0</v>
      </c>
      <c r="R23" s="34">
        <f t="shared" si="3"/>
        <v>0</v>
      </c>
      <c r="S23" s="34">
        <f t="shared" si="3"/>
        <v>0</v>
      </c>
      <c r="T23" s="192">
        <f t="shared" si="3"/>
        <v>0</v>
      </c>
      <c r="U23" s="193"/>
    </row>
    <row r="24" spans="1:21" ht="37.5" x14ac:dyDescent="0.2">
      <c r="A24" s="498">
        <v>5</v>
      </c>
      <c r="B24" s="216" t="s">
        <v>149</v>
      </c>
      <c r="C24" s="35"/>
      <c r="D24" s="35"/>
      <c r="E24" s="35"/>
      <c r="F24" s="36" t="s">
        <v>12</v>
      </c>
      <c r="G24" s="36" t="s">
        <v>5</v>
      </c>
      <c r="H24" s="36" t="s">
        <v>9</v>
      </c>
      <c r="I24" s="36" t="s">
        <v>26</v>
      </c>
      <c r="J24" s="36" t="s">
        <v>27</v>
      </c>
      <c r="K24" s="36" t="s">
        <v>141</v>
      </c>
      <c r="L24" s="191">
        <v>200</v>
      </c>
      <c r="M24" s="34">
        <f>M25</f>
        <v>595221.43000000005</v>
      </c>
      <c r="N24" s="34">
        <f t="shared" si="3"/>
        <v>0</v>
      </c>
      <c r="O24" s="34">
        <f t="shared" si="3"/>
        <v>1020123.35</v>
      </c>
      <c r="P24" s="34">
        <f t="shared" si="3"/>
        <v>0</v>
      </c>
      <c r="Q24" s="34">
        <f t="shared" si="3"/>
        <v>0</v>
      </c>
      <c r="R24" s="34">
        <f t="shared" si="3"/>
        <v>0</v>
      </c>
      <c r="S24" s="34">
        <f t="shared" si="3"/>
        <v>0</v>
      </c>
      <c r="T24" s="192">
        <f t="shared" si="3"/>
        <v>0</v>
      </c>
      <c r="U24" s="193"/>
    </row>
    <row r="25" spans="1:21" ht="56.25" x14ac:dyDescent="0.2">
      <c r="A25" s="498">
        <v>6</v>
      </c>
      <c r="B25" s="215" t="s">
        <v>150</v>
      </c>
      <c r="C25" s="54"/>
      <c r="D25" s="54"/>
      <c r="E25" s="54"/>
      <c r="F25" s="36" t="s">
        <v>12</v>
      </c>
      <c r="G25" s="36" t="s">
        <v>5</v>
      </c>
      <c r="H25" s="36" t="s">
        <v>9</v>
      </c>
      <c r="I25" s="36" t="s">
        <v>26</v>
      </c>
      <c r="J25" s="36" t="s">
        <v>27</v>
      </c>
      <c r="K25" s="36" t="s">
        <v>141</v>
      </c>
      <c r="L25" s="191">
        <v>240</v>
      </c>
      <c r="M25" s="34">
        <f>'4 Вед. структура'!M120</f>
        <v>595221.43000000005</v>
      </c>
      <c r="N25" s="34">
        <f>'4 Вед. структура'!N120</f>
        <v>0</v>
      </c>
      <c r="O25" s="34">
        <f>'4 Вед. структура'!O120</f>
        <v>1020123.35</v>
      </c>
      <c r="P25" s="34">
        <f>'4 Вед. структура'!P120</f>
        <v>0</v>
      </c>
      <c r="Q25" s="34">
        <f>'4 Вед. структура'!Q120</f>
        <v>0</v>
      </c>
      <c r="R25" s="34">
        <f>'4 Вед. структура'!R120</f>
        <v>0</v>
      </c>
      <c r="S25" s="34">
        <f>'4 Вед. структура'!S120</f>
        <v>0</v>
      </c>
      <c r="T25" s="192">
        <f>'4 Вед. структура'!T120</f>
        <v>0</v>
      </c>
      <c r="U25" s="193"/>
    </row>
    <row r="26" spans="1:21" ht="18.75" x14ac:dyDescent="0.2">
      <c r="A26" s="498">
        <v>7</v>
      </c>
      <c r="B26" s="215" t="str">
        <f>'4 Вед. структура'!B121</f>
        <v>Очистка дорог от снега и снежных накатов</v>
      </c>
      <c r="C26" s="54"/>
      <c r="D26" s="54"/>
      <c r="E26" s="54"/>
      <c r="F26" s="36" t="s">
        <v>12</v>
      </c>
      <c r="G26" s="36" t="s">
        <v>5</v>
      </c>
      <c r="H26" s="36" t="s">
        <v>9</v>
      </c>
      <c r="I26" s="36" t="s">
        <v>26</v>
      </c>
      <c r="J26" s="36" t="s">
        <v>162</v>
      </c>
      <c r="K26" s="36" t="s">
        <v>141</v>
      </c>
      <c r="L26" s="191"/>
      <c r="M26" s="34">
        <f>M27</f>
        <v>2007190.82</v>
      </c>
      <c r="N26" s="34">
        <f t="shared" si="3"/>
        <v>0</v>
      </c>
      <c r="O26" s="34">
        <f t="shared" si="3"/>
        <v>450000</v>
      </c>
      <c r="P26" s="34">
        <f t="shared" si="3"/>
        <v>0</v>
      </c>
      <c r="Q26" s="34">
        <f t="shared" si="3"/>
        <v>0</v>
      </c>
      <c r="R26" s="34">
        <f t="shared" si="3"/>
        <v>0</v>
      </c>
      <c r="S26" s="34">
        <f t="shared" si="3"/>
        <v>0</v>
      </c>
      <c r="T26" s="192">
        <f t="shared" si="3"/>
        <v>0</v>
      </c>
      <c r="U26" s="193"/>
    </row>
    <row r="27" spans="1:21" ht="37.5" x14ac:dyDescent="0.2">
      <c r="A27" s="498">
        <v>8</v>
      </c>
      <c r="B27" s="216" t="s">
        <v>149</v>
      </c>
      <c r="C27" s="35"/>
      <c r="D27" s="35"/>
      <c r="E27" s="35"/>
      <c r="F27" s="36" t="s">
        <v>12</v>
      </c>
      <c r="G27" s="36" t="s">
        <v>5</v>
      </c>
      <c r="H27" s="36" t="s">
        <v>9</v>
      </c>
      <c r="I27" s="36" t="s">
        <v>26</v>
      </c>
      <c r="J27" s="36" t="s">
        <v>162</v>
      </c>
      <c r="K27" s="36" t="s">
        <v>141</v>
      </c>
      <c r="L27" s="191">
        <v>200</v>
      </c>
      <c r="M27" s="34">
        <f>M28</f>
        <v>2007190.82</v>
      </c>
      <c r="N27" s="34">
        <f t="shared" si="3"/>
        <v>0</v>
      </c>
      <c r="O27" s="34">
        <f t="shared" si="3"/>
        <v>450000</v>
      </c>
      <c r="P27" s="34">
        <f t="shared" si="3"/>
        <v>0</v>
      </c>
      <c r="Q27" s="34">
        <f t="shared" si="3"/>
        <v>0</v>
      </c>
      <c r="R27" s="34">
        <f t="shared" si="3"/>
        <v>0</v>
      </c>
      <c r="S27" s="34">
        <f t="shared" si="3"/>
        <v>0</v>
      </c>
      <c r="T27" s="192">
        <f t="shared" si="3"/>
        <v>0</v>
      </c>
      <c r="U27" s="193"/>
    </row>
    <row r="28" spans="1:21" ht="54.75" customHeight="1" x14ac:dyDescent="0.2">
      <c r="A28" s="498">
        <v>9</v>
      </c>
      <c r="B28" s="215" t="s">
        <v>150</v>
      </c>
      <c r="C28" s="54"/>
      <c r="D28" s="54"/>
      <c r="E28" s="54"/>
      <c r="F28" s="36" t="s">
        <v>12</v>
      </c>
      <c r="G28" s="36" t="s">
        <v>5</v>
      </c>
      <c r="H28" s="36" t="s">
        <v>9</v>
      </c>
      <c r="I28" s="36" t="s">
        <v>26</v>
      </c>
      <c r="J28" s="36" t="s">
        <v>162</v>
      </c>
      <c r="K28" s="36" t="s">
        <v>141</v>
      </c>
      <c r="L28" s="191">
        <v>240</v>
      </c>
      <c r="M28" s="34">
        <f>'4 Вед. структура'!M131</f>
        <v>2007190.82</v>
      </c>
      <c r="N28" s="34">
        <f>'4 Вед. структура'!N123</f>
        <v>0</v>
      </c>
      <c r="O28" s="34">
        <f>'4 Вед. структура'!O123</f>
        <v>450000</v>
      </c>
      <c r="P28" s="34">
        <f>'4 Вед. структура'!P123</f>
        <v>0</v>
      </c>
      <c r="Q28" s="34">
        <f>'4 Вед. структура'!Q123</f>
        <v>0</v>
      </c>
      <c r="R28" s="34">
        <f>'4 Вед. структура'!R123</f>
        <v>0</v>
      </c>
      <c r="S28" s="34">
        <f>'4 Вед. структура'!S123</f>
        <v>0</v>
      </c>
      <c r="T28" s="192">
        <f>'4 Вед. структура'!T123</f>
        <v>0</v>
      </c>
      <c r="U28" s="193"/>
    </row>
    <row r="29" spans="1:21" ht="93.75" x14ac:dyDescent="0.2">
      <c r="A29" s="498">
        <v>10</v>
      </c>
      <c r="B29" s="215" t="s">
        <v>385</v>
      </c>
      <c r="C29" s="54"/>
      <c r="D29" s="54"/>
      <c r="E29" s="54"/>
      <c r="F29" s="36" t="s">
        <v>12</v>
      </c>
      <c r="G29" s="36" t="s">
        <v>5</v>
      </c>
      <c r="H29" s="36" t="s">
        <v>9</v>
      </c>
      <c r="I29" s="36" t="s">
        <v>26</v>
      </c>
      <c r="J29" s="36" t="s">
        <v>369</v>
      </c>
      <c r="K29" s="36" t="s">
        <v>141</v>
      </c>
      <c r="L29" s="191"/>
      <c r="M29" s="34">
        <f>M30</f>
        <v>129778.57</v>
      </c>
      <c r="N29" s="34">
        <f t="shared" si="3"/>
        <v>2007190.82</v>
      </c>
      <c r="O29" s="34">
        <f t="shared" si="3"/>
        <v>100000</v>
      </c>
      <c r="P29" s="34">
        <f t="shared" si="3"/>
        <v>0</v>
      </c>
      <c r="Q29" s="34">
        <f t="shared" si="3"/>
        <v>0</v>
      </c>
      <c r="R29" s="34">
        <f t="shared" si="3"/>
        <v>0</v>
      </c>
      <c r="S29" s="34">
        <f t="shared" si="3"/>
        <v>0</v>
      </c>
      <c r="T29" s="192">
        <f t="shared" si="3"/>
        <v>0</v>
      </c>
      <c r="U29" s="193"/>
    </row>
    <row r="30" spans="1:21" ht="56.25" x14ac:dyDescent="0.2">
      <c r="A30" s="498">
        <v>11</v>
      </c>
      <c r="B30" s="216" t="s">
        <v>166</v>
      </c>
      <c r="C30" s="35"/>
      <c r="D30" s="35"/>
      <c r="E30" s="35"/>
      <c r="F30" s="36" t="s">
        <v>12</v>
      </c>
      <c r="G30" s="36" t="s">
        <v>5</v>
      </c>
      <c r="H30" s="36" t="s">
        <v>9</v>
      </c>
      <c r="I30" s="36" t="s">
        <v>26</v>
      </c>
      <c r="J30" s="36" t="s">
        <v>369</v>
      </c>
      <c r="K30" s="36" t="s">
        <v>141</v>
      </c>
      <c r="L30" s="191">
        <v>200</v>
      </c>
      <c r="M30" s="34">
        <f>M31</f>
        <v>129778.57</v>
      </c>
      <c r="N30" s="34">
        <f t="shared" si="3"/>
        <v>2007190.82</v>
      </c>
      <c r="O30" s="34">
        <f t="shared" si="3"/>
        <v>100000</v>
      </c>
      <c r="P30" s="34">
        <f t="shared" si="3"/>
        <v>0</v>
      </c>
      <c r="Q30" s="34">
        <f t="shared" si="3"/>
        <v>0</v>
      </c>
      <c r="R30" s="34">
        <f t="shared" si="3"/>
        <v>0</v>
      </c>
      <c r="S30" s="34">
        <f t="shared" si="3"/>
        <v>0</v>
      </c>
      <c r="T30" s="192">
        <f t="shared" si="3"/>
        <v>0</v>
      </c>
      <c r="U30" s="193"/>
    </row>
    <row r="31" spans="1:21" ht="56.25" x14ac:dyDescent="0.2">
      <c r="A31" s="498">
        <v>12</v>
      </c>
      <c r="B31" s="215" t="s">
        <v>150</v>
      </c>
      <c r="C31" s="54"/>
      <c r="D31" s="54"/>
      <c r="E31" s="54"/>
      <c r="F31" s="36" t="s">
        <v>12</v>
      </c>
      <c r="G31" s="36" t="s">
        <v>5</v>
      </c>
      <c r="H31" s="36" t="s">
        <v>9</v>
      </c>
      <c r="I31" s="36" t="s">
        <v>26</v>
      </c>
      <c r="J31" s="36" t="s">
        <v>369</v>
      </c>
      <c r="K31" s="36" t="s">
        <v>141</v>
      </c>
      <c r="L31" s="191">
        <v>240</v>
      </c>
      <c r="M31" s="34">
        <f>'4 Вед. структура'!M134</f>
        <v>129778.57</v>
      </c>
      <c r="N31" s="34">
        <f>'4 Вед. структура'!N129</f>
        <v>2007190.82</v>
      </c>
      <c r="O31" s="34">
        <f>'4 Вед. структура'!O126</f>
        <v>100000</v>
      </c>
      <c r="P31" s="34">
        <f>'4 Вед. структура'!P126</f>
        <v>0</v>
      </c>
      <c r="Q31" s="34">
        <f>'4 Вед. структура'!Q126</f>
        <v>0</v>
      </c>
      <c r="R31" s="34">
        <f>'4 Вед. структура'!R126</f>
        <v>0</v>
      </c>
      <c r="S31" s="34">
        <f>'4 Вед. структура'!S126</f>
        <v>0</v>
      </c>
      <c r="T31" s="192">
        <f>'4 Вед. структура'!T126</f>
        <v>0</v>
      </c>
      <c r="U31" s="193"/>
    </row>
    <row r="32" spans="1:21" ht="56.25" x14ac:dyDescent="0.2">
      <c r="A32" s="498">
        <v>13</v>
      </c>
      <c r="B32" s="215" t="str">
        <f>'4 Вед. структура'!B135</f>
        <v>Установка, модернизация и содержание искусственных сооружений на автомобильных дорогах общего пользования местного значения</v>
      </c>
      <c r="C32" s="54"/>
      <c r="D32" s="54"/>
      <c r="E32" s="54"/>
      <c r="F32" s="36" t="s">
        <v>12</v>
      </c>
      <c r="G32" s="36" t="s">
        <v>5</v>
      </c>
      <c r="H32" s="36" t="s">
        <v>9</v>
      </c>
      <c r="I32" s="36" t="s">
        <v>26</v>
      </c>
      <c r="J32" s="36" t="s">
        <v>392</v>
      </c>
      <c r="K32" s="36" t="s">
        <v>141</v>
      </c>
      <c r="L32" s="191"/>
      <c r="M32" s="34">
        <f>M33</f>
        <v>0</v>
      </c>
      <c r="N32" s="34">
        <f t="shared" si="3"/>
        <v>0</v>
      </c>
      <c r="O32" s="34">
        <f>'4 Вед. структура'!O135</f>
        <v>100000</v>
      </c>
      <c r="P32" s="34">
        <f>'4 Вед. структура'!P135</f>
        <v>0</v>
      </c>
      <c r="Q32" s="34">
        <f>'4 Вед. структура'!Q135</f>
        <v>0</v>
      </c>
      <c r="R32" s="34">
        <f>'4 Вед. структура'!R135</f>
        <v>0</v>
      </c>
      <c r="S32" s="34">
        <f>'4 Вед. структура'!S135</f>
        <v>0</v>
      </c>
      <c r="T32" s="192">
        <f>'4 Вед. структура'!T135</f>
        <v>0</v>
      </c>
      <c r="U32" s="193"/>
    </row>
    <row r="33" spans="1:21" ht="56.25" x14ac:dyDescent="0.2">
      <c r="A33" s="498">
        <v>14</v>
      </c>
      <c r="B33" s="216" t="s">
        <v>166</v>
      </c>
      <c r="C33" s="35"/>
      <c r="D33" s="35"/>
      <c r="E33" s="35"/>
      <c r="F33" s="36" t="s">
        <v>12</v>
      </c>
      <c r="G33" s="36" t="s">
        <v>5</v>
      </c>
      <c r="H33" s="36" t="s">
        <v>9</v>
      </c>
      <c r="I33" s="36" t="s">
        <v>26</v>
      </c>
      <c r="J33" s="36" t="s">
        <v>392</v>
      </c>
      <c r="K33" s="36" t="s">
        <v>141</v>
      </c>
      <c r="L33" s="191">
        <v>200</v>
      </c>
      <c r="M33" s="34">
        <f>M34</f>
        <v>0</v>
      </c>
      <c r="N33" s="34">
        <f t="shared" si="3"/>
        <v>0</v>
      </c>
      <c r="O33" s="34">
        <f>'4 Вед. структура'!O136</f>
        <v>100000</v>
      </c>
      <c r="P33" s="34">
        <f>'4 Вед. структура'!P136</f>
        <v>0</v>
      </c>
      <c r="Q33" s="34">
        <f>'4 Вед. структура'!Q136</f>
        <v>0</v>
      </c>
      <c r="R33" s="34">
        <f>'4 Вед. структура'!R136</f>
        <v>0</v>
      </c>
      <c r="S33" s="34">
        <f>'4 Вед. структура'!S136</f>
        <v>0</v>
      </c>
      <c r="T33" s="192">
        <f>'4 Вед. структура'!T136</f>
        <v>0</v>
      </c>
      <c r="U33" s="193"/>
    </row>
    <row r="34" spans="1:21" ht="56.25" x14ac:dyDescent="0.2">
      <c r="A34" s="498">
        <v>15</v>
      </c>
      <c r="B34" s="215" t="s">
        <v>150</v>
      </c>
      <c r="C34" s="54"/>
      <c r="D34" s="54"/>
      <c r="E34" s="54"/>
      <c r="F34" s="36" t="s">
        <v>12</v>
      </c>
      <c r="G34" s="36" t="s">
        <v>5</v>
      </c>
      <c r="H34" s="36" t="s">
        <v>9</v>
      </c>
      <c r="I34" s="36" t="s">
        <v>26</v>
      </c>
      <c r="J34" s="36" t="s">
        <v>392</v>
      </c>
      <c r="K34" s="36" t="s">
        <v>141</v>
      </c>
      <c r="L34" s="191">
        <v>240</v>
      </c>
      <c r="M34" s="34">
        <f>'4 Вед. структура'!M137</f>
        <v>0</v>
      </c>
      <c r="N34" s="34">
        <f>'4 Вед. структура'!N132</f>
        <v>0</v>
      </c>
      <c r="O34" s="34">
        <f>'4 Вед. структура'!O137</f>
        <v>100000</v>
      </c>
      <c r="P34" s="34">
        <f>'4 Вед. структура'!P137</f>
        <v>0</v>
      </c>
      <c r="Q34" s="34">
        <f>'4 Вед. структура'!Q137</f>
        <v>0</v>
      </c>
      <c r="R34" s="34">
        <f>'4 Вед. структура'!R137</f>
        <v>0</v>
      </c>
      <c r="S34" s="34">
        <f>'4 Вед. структура'!S137</f>
        <v>0</v>
      </c>
      <c r="T34" s="192">
        <f>'4 Вед. структура'!T137</f>
        <v>0</v>
      </c>
      <c r="U34" s="193"/>
    </row>
    <row r="35" spans="1:21" ht="18.75" x14ac:dyDescent="0.2">
      <c r="A35" s="498">
        <v>16</v>
      </c>
      <c r="B35" s="215" t="s">
        <v>173</v>
      </c>
      <c r="C35" s="54"/>
      <c r="D35" s="54"/>
      <c r="E35" s="54"/>
      <c r="F35" s="36" t="s">
        <v>12</v>
      </c>
      <c r="G35" s="36" t="s">
        <v>5</v>
      </c>
      <c r="H35" s="36" t="s">
        <v>19</v>
      </c>
      <c r="I35" s="36"/>
      <c r="J35" s="36"/>
      <c r="K35" s="36"/>
      <c r="L35" s="191"/>
      <c r="M35" s="34">
        <f>M36</f>
        <v>30000</v>
      </c>
      <c r="N35" s="34">
        <f t="shared" si="3"/>
        <v>0</v>
      </c>
      <c r="O35" s="34">
        <f>O36</f>
        <v>150000</v>
      </c>
      <c r="P35" s="34">
        <f t="shared" ref="P35:T35" si="4">P36</f>
        <v>0</v>
      </c>
      <c r="Q35" s="34">
        <f t="shared" si="4"/>
        <v>0</v>
      </c>
      <c r="R35" s="34">
        <f t="shared" si="4"/>
        <v>0</v>
      </c>
      <c r="S35" s="34">
        <f t="shared" si="4"/>
        <v>0</v>
      </c>
      <c r="T35" s="192">
        <f t="shared" si="4"/>
        <v>0</v>
      </c>
      <c r="U35" s="193"/>
    </row>
    <row r="36" spans="1:21" ht="37.5" x14ac:dyDescent="0.2">
      <c r="A36" s="498">
        <v>17</v>
      </c>
      <c r="B36" s="215" t="s">
        <v>380</v>
      </c>
      <c r="C36" s="54"/>
      <c r="D36" s="54"/>
      <c r="E36" s="54"/>
      <c r="F36" s="36" t="s">
        <v>12</v>
      </c>
      <c r="G36" s="36" t="s">
        <v>5</v>
      </c>
      <c r="H36" s="36" t="s">
        <v>19</v>
      </c>
      <c r="I36" s="36" t="s">
        <v>26</v>
      </c>
      <c r="J36" s="36" t="s">
        <v>27</v>
      </c>
      <c r="K36" s="36" t="s">
        <v>141</v>
      </c>
      <c r="L36" s="191"/>
      <c r="M36" s="34">
        <f>M37</f>
        <v>30000</v>
      </c>
      <c r="N36" s="34">
        <f t="shared" ref="N36:T37" si="5">N37</f>
        <v>0</v>
      </c>
      <c r="O36" s="34">
        <f t="shared" si="5"/>
        <v>150000</v>
      </c>
      <c r="P36" s="34">
        <f t="shared" si="5"/>
        <v>0</v>
      </c>
      <c r="Q36" s="34">
        <f t="shared" si="5"/>
        <v>0</v>
      </c>
      <c r="R36" s="34">
        <f t="shared" si="5"/>
        <v>0</v>
      </c>
      <c r="S36" s="34">
        <f t="shared" si="5"/>
        <v>0</v>
      </c>
      <c r="T36" s="192">
        <f t="shared" si="5"/>
        <v>0</v>
      </c>
      <c r="U36" s="193"/>
    </row>
    <row r="37" spans="1:21" ht="37.5" x14ac:dyDescent="0.2">
      <c r="A37" s="498">
        <v>18</v>
      </c>
      <c r="B37" s="215" t="s">
        <v>149</v>
      </c>
      <c r="C37" s="54"/>
      <c r="D37" s="54"/>
      <c r="E37" s="54"/>
      <c r="F37" s="36" t="s">
        <v>12</v>
      </c>
      <c r="G37" s="36" t="s">
        <v>5</v>
      </c>
      <c r="H37" s="36" t="s">
        <v>19</v>
      </c>
      <c r="I37" s="36" t="s">
        <v>26</v>
      </c>
      <c r="J37" s="36" t="s">
        <v>27</v>
      </c>
      <c r="K37" s="36" t="s">
        <v>141</v>
      </c>
      <c r="L37" s="191">
        <v>200</v>
      </c>
      <c r="M37" s="34">
        <f>M38</f>
        <v>30000</v>
      </c>
      <c r="N37" s="34">
        <f t="shared" si="5"/>
        <v>0</v>
      </c>
      <c r="O37" s="34">
        <f t="shared" si="5"/>
        <v>150000</v>
      </c>
      <c r="P37" s="34">
        <f t="shared" si="5"/>
        <v>0</v>
      </c>
      <c r="Q37" s="34">
        <f t="shared" si="5"/>
        <v>0</v>
      </c>
      <c r="R37" s="34">
        <f t="shared" si="5"/>
        <v>0</v>
      </c>
      <c r="S37" s="34">
        <f t="shared" si="5"/>
        <v>0</v>
      </c>
      <c r="T37" s="192">
        <f t="shared" si="5"/>
        <v>0</v>
      </c>
      <c r="U37" s="193"/>
    </row>
    <row r="38" spans="1:21" ht="56.25" x14ac:dyDescent="0.2">
      <c r="A38" s="498">
        <v>19</v>
      </c>
      <c r="B38" s="215" t="s">
        <v>150</v>
      </c>
      <c r="C38" s="54"/>
      <c r="D38" s="54"/>
      <c r="E38" s="54"/>
      <c r="F38" s="36" t="s">
        <v>12</v>
      </c>
      <c r="G38" s="36" t="s">
        <v>5</v>
      </c>
      <c r="H38" s="36" t="s">
        <v>19</v>
      </c>
      <c r="I38" s="36" t="s">
        <v>26</v>
      </c>
      <c r="J38" s="36" t="s">
        <v>27</v>
      </c>
      <c r="K38" s="36" t="s">
        <v>141</v>
      </c>
      <c r="L38" s="191">
        <v>240</v>
      </c>
      <c r="M38" s="34">
        <f>'4 Вед. структура'!M141</f>
        <v>30000</v>
      </c>
      <c r="N38" s="34">
        <f>'4 Вед. структура'!N141</f>
        <v>0</v>
      </c>
      <c r="O38" s="34">
        <f>'4 Вед. структура'!O141</f>
        <v>150000</v>
      </c>
      <c r="P38" s="34">
        <f>'4 Вед. структура'!P141</f>
        <v>0</v>
      </c>
      <c r="Q38" s="34">
        <f>'4 Вед. структура'!Q141</f>
        <v>0</v>
      </c>
      <c r="R38" s="34">
        <f>'4 Вед. структура'!R141</f>
        <v>0</v>
      </c>
      <c r="S38" s="34">
        <f>'4 Вед. структура'!S141</f>
        <v>0</v>
      </c>
      <c r="T38" s="192">
        <f>'4 Вед. структура'!T141</f>
        <v>0</v>
      </c>
      <c r="U38" s="193"/>
    </row>
    <row r="39" spans="1:21" ht="37.5" hidden="1" x14ac:dyDescent="0.2">
      <c r="A39" s="498">
        <v>20</v>
      </c>
      <c r="B39" s="215" t="s">
        <v>176</v>
      </c>
      <c r="C39" s="54"/>
      <c r="D39" s="54"/>
      <c r="E39" s="54"/>
      <c r="F39" s="36" t="s">
        <v>12</v>
      </c>
      <c r="G39" s="36" t="s">
        <v>5</v>
      </c>
      <c r="H39" s="36" t="s">
        <v>29</v>
      </c>
      <c r="I39" s="36"/>
      <c r="J39" s="36"/>
      <c r="K39" s="36"/>
      <c r="L39" s="191"/>
      <c r="M39" s="34">
        <f>M40</f>
        <v>395000</v>
      </c>
      <c r="N39" s="34">
        <f t="shared" ref="N39:T41" si="6">N40</f>
        <v>0</v>
      </c>
      <c r="O39" s="34">
        <f t="shared" si="6"/>
        <v>0</v>
      </c>
      <c r="P39" s="34">
        <f t="shared" si="6"/>
        <v>0</v>
      </c>
      <c r="Q39" s="34">
        <f t="shared" si="6"/>
        <v>0</v>
      </c>
      <c r="R39" s="34">
        <f t="shared" si="6"/>
        <v>0</v>
      </c>
      <c r="S39" s="34">
        <f t="shared" si="6"/>
        <v>0</v>
      </c>
      <c r="T39" s="192">
        <f t="shared" si="6"/>
        <v>0</v>
      </c>
      <c r="U39" s="193"/>
    </row>
    <row r="40" spans="1:21" ht="56.25" hidden="1" x14ac:dyDescent="0.2">
      <c r="A40" s="498">
        <v>21</v>
      </c>
      <c r="B40" s="215" t="s">
        <v>317</v>
      </c>
      <c r="C40" s="54"/>
      <c r="D40" s="54"/>
      <c r="E40" s="54"/>
      <c r="F40" s="36" t="s">
        <v>12</v>
      </c>
      <c r="G40" s="36" t="s">
        <v>5</v>
      </c>
      <c r="H40" s="36" t="s">
        <v>29</v>
      </c>
      <c r="I40" s="36" t="s">
        <v>26</v>
      </c>
      <c r="J40" s="36" t="s">
        <v>27</v>
      </c>
      <c r="K40" s="36" t="s">
        <v>141</v>
      </c>
      <c r="L40" s="191"/>
      <c r="M40" s="34">
        <f>M41</f>
        <v>395000</v>
      </c>
      <c r="N40" s="34">
        <f t="shared" si="6"/>
        <v>0</v>
      </c>
      <c r="O40" s="34">
        <f t="shared" si="6"/>
        <v>0</v>
      </c>
      <c r="P40" s="34">
        <f t="shared" si="6"/>
        <v>0</v>
      </c>
      <c r="Q40" s="34">
        <f t="shared" si="6"/>
        <v>0</v>
      </c>
      <c r="R40" s="34">
        <f t="shared" si="6"/>
        <v>0</v>
      </c>
      <c r="S40" s="34">
        <f t="shared" si="6"/>
        <v>0</v>
      </c>
      <c r="T40" s="192">
        <f t="shared" si="6"/>
        <v>0</v>
      </c>
      <c r="U40" s="193"/>
    </row>
    <row r="41" spans="1:21" ht="37.5" hidden="1" x14ac:dyDescent="0.2">
      <c r="A41" s="498">
        <v>22</v>
      </c>
      <c r="B41" s="216" t="s">
        <v>149</v>
      </c>
      <c r="C41" s="35"/>
      <c r="D41" s="35"/>
      <c r="E41" s="35"/>
      <c r="F41" s="36" t="s">
        <v>12</v>
      </c>
      <c r="G41" s="36" t="s">
        <v>5</v>
      </c>
      <c r="H41" s="36" t="s">
        <v>29</v>
      </c>
      <c r="I41" s="36" t="s">
        <v>26</v>
      </c>
      <c r="J41" s="36" t="s">
        <v>27</v>
      </c>
      <c r="K41" s="36" t="s">
        <v>141</v>
      </c>
      <c r="L41" s="191">
        <v>400</v>
      </c>
      <c r="M41" s="34">
        <f>M42</f>
        <v>395000</v>
      </c>
      <c r="N41" s="34">
        <f t="shared" si="6"/>
        <v>0</v>
      </c>
      <c r="O41" s="34">
        <f t="shared" si="6"/>
        <v>0</v>
      </c>
      <c r="P41" s="34">
        <f t="shared" si="6"/>
        <v>0</v>
      </c>
      <c r="Q41" s="34">
        <f t="shared" si="6"/>
        <v>0</v>
      </c>
      <c r="R41" s="34">
        <f t="shared" si="6"/>
        <v>0</v>
      </c>
      <c r="S41" s="34">
        <f t="shared" si="6"/>
        <v>0</v>
      </c>
      <c r="T41" s="192">
        <f t="shared" si="6"/>
        <v>0</v>
      </c>
      <c r="U41" s="193"/>
    </row>
    <row r="42" spans="1:21" ht="56.25" hidden="1" x14ac:dyDescent="0.2">
      <c r="A42" s="498">
        <v>23</v>
      </c>
      <c r="B42" s="215" t="s">
        <v>150</v>
      </c>
      <c r="C42" s="54"/>
      <c r="D42" s="54"/>
      <c r="E42" s="54"/>
      <c r="F42" s="36" t="s">
        <v>12</v>
      </c>
      <c r="G42" s="36" t="s">
        <v>5</v>
      </c>
      <c r="H42" s="36" t="s">
        <v>29</v>
      </c>
      <c r="I42" s="36" t="s">
        <v>26</v>
      </c>
      <c r="J42" s="36" t="s">
        <v>27</v>
      </c>
      <c r="K42" s="36" t="s">
        <v>141</v>
      </c>
      <c r="L42" s="191">
        <v>410</v>
      </c>
      <c r="M42" s="34">
        <f>'4 Вед. структура'!M144</f>
        <v>395000</v>
      </c>
      <c r="N42" s="34">
        <f>'4 Вед. структура'!N144</f>
        <v>0</v>
      </c>
      <c r="O42" s="34">
        <f>'4 Вед. структура'!O144</f>
        <v>0</v>
      </c>
      <c r="P42" s="34">
        <f>'4 Вед. структура'!P144</f>
        <v>0</v>
      </c>
      <c r="Q42" s="34">
        <f>'4 Вед. структура'!Q144</f>
        <v>0</v>
      </c>
      <c r="R42" s="34">
        <f>'4 Вед. структура'!R144</f>
        <v>0</v>
      </c>
      <c r="S42" s="34">
        <f>'4 Вед. структура'!S144</f>
        <v>0</v>
      </c>
      <c r="T42" s="192">
        <f>'4 Вед. структура'!T144</f>
        <v>0</v>
      </c>
      <c r="U42" s="193"/>
    </row>
    <row r="43" spans="1:21" ht="75" x14ac:dyDescent="0.2">
      <c r="A43" s="498">
        <v>24</v>
      </c>
      <c r="B43" s="215" t="s">
        <v>378</v>
      </c>
      <c r="C43" s="54"/>
      <c r="D43" s="54"/>
      <c r="E43" s="54"/>
      <c r="F43" s="36" t="s">
        <v>12</v>
      </c>
      <c r="G43" s="36" t="s">
        <v>5</v>
      </c>
      <c r="H43" s="36" t="s">
        <v>7</v>
      </c>
      <c r="I43" s="36"/>
      <c r="J43" s="36"/>
      <c r="K43" s="36"/>
      <c r="L43" s="191"/>
      <c r="M43" s="34">
        <f>M44</f>
        <v>30000</v>
      </c>
      <c r="N43" s="34">
        <f t="shared" ref="N43" si="7">N44</f>
        <v>0</v>
      </c>
      <c r="O43" s="34">
        <f>'4 Вед. структура'!O150</f>
        <v>261518.69</v>
      </c>
      <c r="P43" s="34">
        <f>'4 Вед. структура'!P150</f>
        <v>0</v>
      </c>
      <c r="Q43" s="34">
        <f>'4 Вед. структура'!Q150</f>
        <v>0</v>
      </c>
      <c r="R43" s="34">
        <f>'4 Вед. структура'!R150</f>
        <v>0</v>
      </c>
      <c r="S43" s="34">
        <f>'4 Вед. структура'!S150</f>
        <v>0</v>
      </c>
      <c r="T43" s="192">
        <f>'4 Вед. структура'!T150</f>
        <v>0</v>
      </c>
      <c r="U43" s="193"/>
    </row>
    <row r="44" spans="1:21" ht="75" x14ac:dyDescent="0.2">
      <c r="A44" s="498">
        <v>25</v>
      </c>
      <c r="B44" s="510" t="str">
        <f>'4 Вед. структура'!B151</f>
        <v>Ремонт автомобильной дороги по ул. Молодежная, от Объездной дороги до Переезда (от жилого дома по ул. Молодежная, 18 до Переезда)</v>
      </c>
      <c r="C44" s="54"/>
      <c r="D44" s="54"/>
      <c r="E44" s="54"/>
      <c r="F44" s="36" t="s">
        <v>12</v>
      </c>
      <c r="G44" s="36" t="s">
        <v>5</v>
      </c>
      <c r="H44" s="36" t="s">
        <v>7</v>
      </c>
      <c r="I44" s="36" t="s">
        <v>26</v>
      </c>
      <c r="J44" s="36" t="s">
        <v>27</v>
      </c>
      <c r="K44" s="36" t="s">
        <v>141</v>
      </c>
      <c r="L44" s="191"/>
      <c r="M44" s="34">
        <f>M45</f>
        <v>30000</v>
      </c>
      <c r="N44" s="34">
        <f t="shared" ref="N44:N45" si="8">N45</f>
        <v>0</v>
      </c>
      <c r="O44" s="34">
        <f>'4 Вед. структура'!O151</f>
        <v>88975.54</v>
      </c>
      <c r="P44" s="34">
        <f>'4 Вед. структура'!P151</f>
        <v>0</v>
      </c>
      <c r="Q44" s="34">
        <f>'4 Вед. структура'!Q151</f>
        <v>0</v>
      </c>
      <c r="R44" s="34">
        <f>'4 Вед. структура'!R151</f>
        <v>0</v>
      </c>
      <c r="S44" s="34">
        <f>'4 Вед. структура'!S151</f>
        <v>0</v>
      </c>
      <c r="T44" s="192">
        <f>'4 Вед. структура'!T151</f>
        <v>0</v>
      </c>
      <c r="U44" s="193"/>
    </row>
    <row r="45" spans="1:21" ht="37.5" x14ac:dyDescent="0.2">
      <c r="A45" s="498">
        <v>26</v>
      </c>
      <c r="B45" s="215" t="s">
        <v>149</v>
      </c>
      <c r="C45" s="54"/>
      <c r="D45" s="54"/>
      <c r="E45" s="54"/>
      <c r="F45" s="36" t="s">
        <v>12</v>
      </c>
      <c r="G45" s="36" t="s">
        <v>5</v>
      </c>
      <c r="H45" s="36" t="s">
        <v>7</v>
      </c>
      <c r="I45" s="36" t="s">
        <v>26</v>
      </c>
      <c r="J45" s="36" t="s">
        <v>27</v>
      </c>
      <c r="K45" s="36" t="s">
        <v>141</v>
      </c>
      <c r="L45" s="191">
        <v>200</v>
      </c>
      <c r="M45" s="34">
        <f>M46</f>
        <v>30000</v>
      </c>
      <c r="N45" s="34">
        <f t="shared" si="8"/>
        <v>0</v>
      </c>
      <c r="O45" s="34">
        <f>'4 Вед. структура'!O152</f>
        <v>88975.54</v>
      </c>
      <c r="P45" s="34">
        <f>'4 Вед. структура'!P152</f>
        <v>0</v>
      </c>
      <c r="Q45" s="34">
        <f>'4 Вед. структура'!Q152</f>
        <v>0</v>
      </c>
      <c r="R45" s="34">
        <f>'4 Вед. структура'!R152</f>
        <v>0</v>
      </c>
      <c r="S45" s="34">
        <f>'4 Вед. структура'!S152</f>
        <v>0</v>
      </c>
      <c r="T45" s="192">
        <f>'4 Вед. структура'!T152</f>
        <v>0</v>
      </c>
      <c r="U45" s="193"/>
    </row>
    <row r="46" spans="1:21" ht="56.25" x14ac:dyDescent="0.2">
      <c r="A46" s="498">
        <v>27</v>
      </c>
      <c r="B46" s="215" t="s">
        <v>150</v>
      </c>
      <c r="C46" s="54"/>
      <c r="D46" s="54"/>
      <c r="E46" s="54"/>
      <c r="F46" s="36" t="s">
        <v>12</v>
      </c>
      <c r="G46" s="36" t="s">
        <v>5</v>
      </c>
      <c r="H46" s="36" t="s">
        <v>7</v>
      </c>
      <c r="I46" s="36" t="s">
        <v>26</v>
      </c>
      <c r="J46" s="36" t="s">
        <v>27</v>
      </c>
      <c r="K46" s="36" t="s">
        <v>141</v>
      </c>
      <c r="L46" s="191">
        <v>240</v>
      </c>
      <c r="M46" s="34">
        <f>'4 Вед. структура'!M141</f>
        <v>30000</v>
      </c>
      <c r="N46" s="34">
        <f>'4 Вед. структура'!N141</f>
        <v>0</v>
      </c>
      <c r="O46" s="34">
        <f>'4 Вед. структура'!O153</f>
        <v>88975.54</v>
      </c>
      <c r="P46" s="34">
        <f>'4 Вед. структура'!P153</f>
        <v>0</v>
      </c>
      <c r="Q46" s="34">
        <f>'4 Вед. структура'!Q153</f>
        <v>0</v>
      </c>
      <c r="R46" s="34">
        <f>'4 Вед. структура'!R153</f>
        <v>0</v>
      </c>
      <c r="S46" s="34">
        <f>'4 Вед. структура'!S153</f>
        <v>0</v>
      </c>
      <c r="T46" s="192">
        <f>'4 Вед. структура'!T153</f>
        <v>0</v>
      </c>
      <c r="U46" s="193"/>
    </row>
    <row r="47" spans="1:21" ht="75" x14ac:dyDescent="0.2">
      <c r="A47" s="498">
        <v>28</v>
      </c>
      <c r="B47" s="510" t="str">
        <f>'4 Вед. структура'!B154</f>
        <v>Ремонт автомобильной дороги по ул. Молодежная, от Объездной дороги до Переезда (от жилого дома по ул. Молодежная, 1В до Объездной дороги)</v>
      </c>
      <c r="C47" s="54"/>
      <c r="D47" s="54"/>
      <c r="E47" s="54"/>
      <c r="F47" s="36" t="s">
        <v>12</v>
      </c>
      <c r="G47" s="36" t="s">
        <v>5</v>
      </c>
      <c r="H47" s="36" t="s">
        <v>7</v>
      </c>
      <c r="I47" s="36" t="s">
        <v>26</v>
      </c>
      <c r="J47" s="36" t="s">
        <v>162</v>
      </c>
      <c r="K47" s="36" t="s">
        <v>141</v>
      </c>
      <c r="L47" s="191"/>
      <c r="M47" s="34">
        <f>M48</f>
        <v>395000</v>
      </c>
      <c r="N47" s="34">
        <f t="shared" ref="N47:N48" si="9">N48</f>
        <v>0</v>
      </c>
      <c r="O47" s="34">
        <f>'4 Вед. структура'!O154</f>
        <v>86486.1</v>
      </c>
      <c r="P47" s="34">
        <f>'4 Вед. структура'!P154</f>
        <v>0</v>
      </c>
      <c r="Q47" s="34">
        <f>'4 Вед. структура'!Q154</f>
        <v>0</v>
      </c>
      <c r="R47" s="34">
        <f>'4 Вед. структура'!R154</f>
        <v>0</v>
      </c>
      <c r="S47" s="34">
        <f>'4 Вед. структура'!S154</f>
        <v>0</v>
      </c>
      <c r="T47" s="192">
        <f>'4 Вед. структура'!T154</f>
        <v>0</v>
      </c>
      <c r="U47" s="193"/>
    </row>
    <row r="48" spans="1:21" ht="37.5" x14ac:dyDescent="0.2">
      <c r="A48" s="498">
        <v>29</v>
      </c>
      <c r="B48" s="215" t="s">
        <v>149</v>
      </c>
      <c r="C48" s="54"/>
      <c r="D48" s="54"/>
      <c r="E48" s="54"/>
      <c r="F48" s="36" t="s">
        <v>12</v>
      </c>
      <c r="G48" s="36" t="s">
        <v>5</v>
      </c>
      <c r="H48" s="36" t="s">
        <v>7</v>
      </c>
      <c r="I48" s="36" t="s">
        <v>26</v>
      </c>
      <c r="J48" s="36" t="s">
        <v>162</v>
      </c>
      <c r="K48" s="36" t="s">
        <v>141</v>
      </c>
      <c r="L48" s="191">
        <v>200</v>
      </c>
      <c r="M48" s="34">
        <f>M49</f>
        <v>395000</v>
      </c>
      <c r="N48" s="34">
        <f t="shared" si="9"/>
        <v>0</v>
      </c>
      <c r="O48" s="34">
        <f>'4 Вед. структура'!O155</f>
        <v>86486.1</v>
      </c>
      <c r="P48" s="34">
        <f>'4 Вед. структура'!P155</f>
        <v>0</v>
      </c>
      <c r="Q48" s="34">
        <f>'4 Вед. структура'!Q155</f>
        <v>0</v>
      </c>
      <c r="R48" s="34">
        <f>'4 Вед. структура'!R155</f>
        <v>0</v>
      </c>
      <c r="S48" s="34">
        <f>'4 Вед. структура'!S155</f>
        <v>0</v>
      </c>
      <c r="T48" s="192">
        <f>'4 Вед. структура'!T155</f>
        <v>0</v>
      </c>
      <c r="U48" s="193"/>
    </row>
    <row r="49" spans="1:21" ht="56.25" x14ac:dyDescent="0.2">
      <c r="A49" s="498">
        <v>30</v>
      </c>
      <c r="B49" s="215" t="s">
        <v>150</v>
      </c>
      <c r="C49" s="54"/>
      <c r="D49" s="54"/>
      <c r="E49" s="54"/>
      <c r="F49" s="36" t="s">
        <v>12</v>
      </c>
      <c r="G49" s="36" t="s">
        <v>5</v>
      </c>
      <c r="H49" s="36" t="s">
        <v>7</v>
      </c>
      <c r="I49" s="36" t="s">
        <v>26</v>
      </c>
      <c r="J49" s="36" t="s">
        <v>162</v>
      </c>
      <c r="K49" s="36" t="s">
        <v>141</v>
      </c>
      <c r="L49" s="191">
        <v>240</v>
      </c>
      <c r="M49" s="34">
        <f>'4 Вед. структура'!M144</f>
        <v>395000</v>
      </c>
      <c r="N49" s="34">
        <f>'4 Вед. структура'!N144</f>
        <v>0</v>
      </c>
      <c r="O49" s="34">
        <f>'4 Вед. структура'!O156</f>
        <v>86486.1</v>
      </c>
      <c r="P49" s="34">
        <f>'4 Вед. структура'!P156</f>
        <v>0</v>
      </c>
      <c r="Q49" s="34">
        <f>'4 Вед. структура'!Q156</f>
        <v>0</v>
      </c>
      <c r="R49" s="34">
        <f>'4 Вед. структура'!R156</f>
        <v>0</v>
      </c>
      <c r="S49" s="34">
        <f>'4 Вед. структура'!S156</f>
        <v>0</v>
      </c>
      <c r="T49" s="192">
        <f>'4 Вед. структура'!T156</f>
        <v>0</v>
      </c>
      <c r="U49" s="193"/>
    </row>
    <row r="50" spans="1:21" ht="75" x14ac:dyDescent="0.2">
      <c r="A50" s="498">
        <v>31</v>
      </c>
      <c r="B50" s="510" t="str">
        <f>'4 Вед. структура'!B157</f>
        <v>Ремонт автомобильной дороги по ул. Молодежная, от Объездной дороги до Переезда (от поворота на ул. Зеленая до жилого дома по ул. Молодежная, 2)</v>
      </c>
      <c r="C50" s="54"/>
      <c r="D50" s="54"/>
      <c r="E50" s="54"/>
      <c r="F50" s="36" t="s">
        <v>12</v>
      </c>
      <c r="G50" s="36" t="s">
        <v>5</v>
      </c>
      <c r="H50" s="36" t="s">
        <v>7</v>
      </c>
      <c r="I50" s="36" t="s">
        <v>26</v>
      </c>
      <c r="J50" s="36" t="s">
        <v>99</v>
      </c>
      <c r="K50" s="36" t="s">
        <v>141</v>
      </c>
      <c r="L50" s="191"/>
      <c r="M50" s="34">
        <f>M51</f>
        <v>0</v>
      </c>
      <c r="N50" s="34">
        <f t="shared" ref="N50:N51" si="10">N51</f>
        <v>0</v>
      </c>
      <c r="O50" s="34">
        <f>'4 Вед. структура'!O157</f>
        <v>86057.05</v>
      </c>
      <c r="P50" s="34">
        <f>'4 Вед. структура'!P157</f>
        <v>0</v>
      </c>
      <c r="Q50" s="34">
        <f>'4 Вед. структура'!Q157</f>
        <v>0</v>
      </c>
      <c r="R50" s="34">
        <f>'4 Вед. структура'!R157</f>
        <v>0</v>
      </c>
      <c r="S50" s="34">
        <f>'4 Вед. структура'!S157</f>
        <v>0</v>
      </c>
      <c r="T50" s="192">
        <f>'4 Вед. структура'!T157</f>
        <v>0</v>
      </c>
      <c r="U50" s="193"/>
    </row>
    <row r="51" spans="1:21" ht="37.5" x14ac:dyDescent="0.2">
      <c r="A51" s="498">
        <v>32</v>
      </c>
      <c r="B51" s="215" t="s">
        <v>149</v>
      </c>
      <c r="C51" s="54"/>
      <c r="D51" s="54"/>
      <c r="E51" s="54"/>
      <c r="F51" s="36" t="s">
        <v>12</v>
      </c>
      <c r="G51" s="36" t="s">
        <v>5</v>
      </c>
      <c r="H51" s="36" t="s">
        <v>7</v>
      </c>
      <c r="I51" s="36" t="s">
        <v>26</v>
      </c>
      <c r="J51" s="36" t="s">
        <v>99</v>
      </c>
      <c r="K51" s="36" t="s">
        <v>141</v>
      </c>
      <c r="L51" s="191">
        <v>200</v>
      </c>
      <c r="M51" s="34">
        <f>M52</f>
        <v>0</v>
      </c>
      <c r="N51" s="34">
        <f t="shared" si="10"/>
        <v>0</v>
      </c>
      <c r="O51" s="34">
        <f>'4 Вед. структура'!O158</f>
        <v>86057.05</v>
      </c>
      <c r="P51" s="34">
        <f>'4 Вед. структура'!P158</f>
        <v>0</v>
      </c>
      <c r="Q51" s="34">
        <f>'4 Вед. структура'!Q158</f>
        <v>0</v>
      </c>
      <c r="R51" s="34">
        <f>'4 Вед. структура'!R158</f>
        <v>0</v>
      </c>
      <c r="S51" s="34">
        <f>'4 Вед. структура'!S158</f>
        <v>0</v>
      </c>
      <c r="T51" s="192">
        <f>'4 Вед. структура'!T158</f>
        <v>0</v>
      </c>
      <c r="U51" s="193"/>
    </row>
    <row r="52" spans="1:21" ht="56.25" x14ac:dyDescent="0.2">
      <c r="A52" s="498">
        <v>33</v>
      </c>
      <c r="B52" s="215" t="s">
        <v>150</v>
      </c>
      <c r="C52" s="54"/>
      <c r="D52" s="54"/>
      <c r="E52" s="54"/>
      <c r="F52" s="36" t="s">
        <v>12</v>
      </c>
      <c r="G52" s="36" t="s">
        <v>5</v>
      </c>
      <c r="H52" s="36" t="s">
        <v>7</v>
      </c>
      <c r="I52" s="36" t="s">
        <v>26</v>
      </c>
      <c r="J52" s="36" t="s">
        <v>99</v>
      </c>
      <c r="K52" s="36" t="s">
        <v>141</v>
      </c>
      <c r="L52" s="191">
        <v>240</v>
      </c>
      <c r="M52" s="34">
        <f>'4 Вед. структура'!M147</f>
        <v>0</v>
      </c>
      <c r="N52" s="34">
        <f>'4 Вед. структура'!N147</f>
        <v>0</v>
      </c>
      <c r="O52" s="34">
        <f>'4 Вед. структура'!O159</f>
        <v>86057.05</v>
      </c>
      <c r="P52" s="34">
        <f>'4 Вед. структура'!P159</f>
        <v>0</v>
      </c>
      <c r="Q52" s="34">
        <f>'4 Вед. структура'!Q159</f>
        <v>0</v>
      </c>
      <c r="R52" s="34">
        <f>'4 Вед. структура'!R159</f>
        <v>0</v>
      </c>
      <c r="S52" s="34">
        <f>'4 Вед. структура'!S159</f>
        <v>0</v>
      </c>
      <c r="T52" s="192">
        <f>'4 Вед. структура'!T159</f>
        <v>0</v>
      </c>
      <c r="U52" s="193"/>
    </row>
    <row r="53" spans="1:21" ht="112.5" x14ac:dyDescent="0.2">
      <c r="A53" s="498">
        <v>34</v>
      </c>
      <c r="B53" s="215" t="s">
        <v>240</v>
      </c>
      <c r="C53" s="54"/>
      <c r="D53" s="54"/>
      <c r="E53" s="54"/>
      <c r="F53" s="36" t="s">
        <v>12</v>
      </c>
      <c r="G53" s="36" t="s">
        <v>26</v>
      </c>
      <c r="H53" s="36" t="s">
        <v>47</v>
      </c>
      <c r="I53" s="36"/>
      <c r="J53" s="36"/>
      <c r="K53" s="36"/>
      <c r="L53" s="191"/>
      <c r="M53" s="34">
        <f>M59+M62+M55</f>
        <v>2096407.71</v>
      </c>
      <c r="N53" s="34">
        <f t="shared" ref="N53" si="11">N59+N62</f>
        <v>0</v>
      </c>
      <c r="O53" s="34">
        <f>O58+O54</f>
        <v>350884.45999999996</v>
      </c>
      <c r="P53" s="34">
        <f t="shared" ref="P53:T53" si="12">P58+P54</f>
        <v>0</v>
      </c>
      <c r="Q53" s="34">
        <f t="shared" si="12"/>
        <v>499130.36999999994</v>
      </c>
      <c r="R53" s="34">
        <f t="shared" si="12"/>
        <v>0</v>
      </c>
      <c r="S53" s="34">
        <f t="shared" si="12"/>
        <v>532203.79</v>
      </c>
      <c r="T53" s="192">
        <f t="shared" si="12"/>
        <v>0</v>
      </c>
      <c r="U53" s="193"/>
    </row>
    <row r="54" spans="1:21" ht="37.5" hidden="1" x14ac:dyDescent="0.2">
      <c r="A54" s="498">
        <v>35</v>
      </c>
      <c r="B54" s="215" t="str">
        <f>'4 Вед. структура'!B179</f>
        <v>Поддержка коммунального хозяйства в Магистральном сельском поселении</v>
      </c>
      <c r="C54" s="54"/>
      <c r="D54" s="54"/>
      <c r="E54" s="54"/>
      <c r="F54" s="36" t="s">
        <v>12</v>
      </c>
      <c r="G54" s="36" t="s">
        <v>5</v>
      </c>
      <c r="H54" s="36" t="s">
        <v>9</v>
      </c>
      <c r="I54" s="36"/>
      <c r="J54" s="36"/>
      <c r="K54" s="36"/>
      <c r="L54" s="191"/>
      <c r="M54" s="34"/>
      <c r="N54" s="34"/>
      <c r="O54" s="34">
        <f t="shared" ref="N54:T56" si="13">O55</f>
        <v>0</v>
      </c>
      <c r="P54" s="34">
        <f t="shared" si="13"/>
        <v>0</v>
      </c>
      <c r="Q54" s="34">
        <f t="shared" si="13"/>
        <v>0</v>
      </c>
      <c r="R54" s="34">
        <f t="shared" si="13"/>
        <v>0</v>
      </c>
      <c r="S54" s="34">
        <f t="shared" si="13"/>
        <v>0</v>
      </c>
      <c r="T54" s="192">
        <f t="shared" si="13"/>
        <v>0</v>
      </c>
      <c r="U54" s="193"/>
    </row>
    <row r="55" spans="1:21" ht="37.5" hidden="1" x14ac:dyDescent="0.2">
      <c r="A55" s="498">
        <v>36</v>
      </c>
      <c r="B55" s="215" t="str">
        <f>'4 Вед. структура'!B180</f>
        <v>Прочие мероприятия в области коммунального хозяйства</v>
      </c>
      <c r="C55" s="54"/>
      <c r="D55" s="54"/>
      <c r="E55" s="54"/>
      <c r="F55" s="36" t="s">
        <v>12</v>
      </c>
      <c r="G55" s="36" t="s">
        <v>26</v>
      </c>
      <c r="H55" s="36" t="s">
        <v>9</v>
      </c>
      <c r="I55" s="36" t="s">
        <v>5</v>
      </c>
      <c r="J55" s="36" t="s">
        <v>372</v>
      </c>
      <c r="K55" s="36" t="s">
        <v>141</v>
      </c>
      <c r="L55" s="191"/>
      <c r="M55" s="34">
        <f>M56</f>
        <v>14000</v>
      </c>
      <c r="N55" s="34">
        <f t="shared" si="13"/>
        <v>0</v>
      </c>
      <c r="O55" s="34">
        <f t="shared" si="13"/>
        <v>0</v>
      </c>
      <c r="P55" s="34">
        <f t="shared" si="13"/>
        <v>0</v>
      </c>
      <c r="Q55" s="34">
        <f t="shared" si="13"/>
        <v>0</v>
      </c>
      <c r="R55" s="34">
        <f t="shared" si="13"/>
        <v>0</v>
      </c>
      <c r="S55" s="34">
        <f t="shared" si="13"/>
        <v>0</v>
      </c>
      <c r="T55" s="192">
        <f t="shared" si="13"/>
        <v>0</v>
      </c>
      <c r="U55" s="193"/>
    </row>
    <row r="56" spans="1:21" ht="37.5" hidden="1" x14ac:dyDescent="0.2">
      <c r="A56" s="498">
        <v>37</v>
      </c>
      <c r="B56" s="215" t="str">
        <f>'4 Вед. структура'!B181</f>
        <v>Закупка товаров, работ и услуг для обеспечения государственных (муниципальных) нужд</v>
      </c>
      <c r="C56" s="35"/>
      <c r="D56" s="35"/>
      <c r="E56" s="35"/>
      <c r="F56" s="36" t="s">
        <v>12</v>
      </c>
      <c r="G56" s="36" t="s">
        <v>26</v>
      </c>
      <c r="H56" s="36" t="s">
        <v>9</v>
      </c>
      <c r="I56" s="36" t="s">
        <v>5</v>
      </c>
      <c r="J56" s="36" t="s">
        <v>372</v>
      </c>
      <c r="K56" s="36" t="s">
        <v>141</v>
      </c>
      <c r="L56" s="191">
        <v>200</v>
      </c>
      <c r="M56" s="34">
        <f>M57</f>
        <v>14000</v>
      </c>
      <c r="N56" s="34">
        <f t="shared" si="13"/>
        <v>0</v>
      </c>
      <c r="O56" s="34">
        <f t="shared" si="13"/>
        <v>0</v>
      </c>
      <c r="P56" s="34">
        <f t="shared" si="13"/>
        <v>0</v>
      </c>
      <c r="Q56" s="34">
        <f t="shared" si="13"/>
        <v>0</v>
      </c>
      <c r="R56" s="34">
        <f t="shared" si="13"/>
        <v>0</v>
      </c>
      <c r="S56" s="34">
        <f t="shared" si="13"/>
        <v>0</v>
      </c>
      <c r="T56" s="192">
        <f t="shared" si="13"/>
        <v>0</v>
      </c>
      <c r="U56" s="193"/>
    </row>
    <row r="57" spans="1:21" ht="56.25" hidden="1" x14ac:dyDescent="0.2">
      <c r="A57" s="498">
        <v>38</v>
      </c>
      <c r="B57" s="215" t="str">
        <f>'4 Вед. структура'!B182</f>
        <v>Иные закупки товаров, работ и услуг для обеспечения государственных (муниципальных) нужд</v>
      </c>
      <c r="C57" s="54"/>
      <c r="D57" s="54"/>
      <c r="E57" s="54"/>
      <c r="F57" s="36" t="s">
        <v>12</v>
      </c>
      <c r="G57" s="36" t="s">
        <v>26</v>
      </c>
      <c r="H57" s="36" t="s">
        <v>9</v>
      </c>
      <c r="I57" s="36" t="s">
        <v>5</v>
      </c>
      <c r="J57" s="36" t="s">
        <v>372</v>
      </c>
      <c r="K57" s="36" t="s">
        <v>141</v>
      </c>
      <c r="L57" s="191">
        <v>240</v>
      </c>
      <c r="M57" s="34">
        <f>'4 Вед. структура'!M189</f>
        <v>14000</v>
      </c>
      <c r="N57" s="34">
        <f>'4 Вед. структура'!N189</f>
        <v>0</v>
      </c>
      <c r="O57" s="34">
        <f>'4 Вед. структура'!O182</f>
        <v>0</v>
      </c>
      <c r="P57" s="34">
        <f>'4 Вед. структура'!P182</f>
        <v>0</v>
      </c>
      <c r="Q57" s="34">
        <f>'4 Вед. структура'!Q182</f>
        <v>0</v>
      </c>
      <c r="R57" s="34">
        <f>'4 Вед. структура'!R182</f>
        <v>0</v>
      </c>
      <c r="S57" s="34">
        <f>'4 Вед. структура'!S182</f>
        <v>0</v>
      </c>
      <c r="T57" s="192">
        <f>'4 Вед. структура'!T182</f>
        <v>0</v>
      </c>
      <c r="U57" s="193"/>
    </row>
    <row r="58" spans="1:21" ht="56.25" x14ac:dyDescent="0.2">
      <c r="A58" s="498">
        <v>39</v>
      </c>
      <c r="B58" s="216" t="s">
        <v>381</v>
      </c>
      <c r="C58" s="35"/>
      <c r="D58" s="35"/>
      <c r="E58" s="35"/>
      <c r="F58" s="36" t="s">
        <v>12</v>
      </c>
      <c r="G58" s="36" t="s">
        <v>26</v>
      </c>
      <c r="H58" s="36" t="s">
        <v>19</v>
      </c>
      <c r="I58" s="36"/>
      <c r="J58" s="36"/>
      <c r="K58" s="36"/>
      <c r="L58" s="191"/>
      <c r="M58" s="34">
        <f>M59</f>
        <v>286099.5</v>
      </c>
      <c r="N58" s="34">
        <f t="shared" ref="N58:T60" si="14">N59</f>
        <v>0</v>
      </c>
      <c r="O58" s="34">
        <f>O59+O62</f>
        <v>350884.45999999996</v>
      </c>
      <c r="P58" s="34">
        <f t="shared" ref="P58:T58" si="15">P59+P62</f>
        <v>0</v>
      </c>
      <c r="Q58" s="34">
        <f t="shared" si="15"/>
        <v>499130.36999999994</v>
      </c>
      <c r="R58" s="34">
        <f t="shared" si="15"/>
        <v>0</v>
      </c>
      <c r="S58" s="34">
        <f t="shared" si="15"/>
        <v>532203.79</v>
      </c>
      <c r="T58" s="192">
        <f t="shared" si="15"/>
        <v>0</v>
      </c>
      <c r="U58" s="193"/>
    </row>
    <row r="59" spans="1:21" ht="37.5" x14ac:dyDescent="0.2">
      <c r="A59" s="498">
        <v>40</v>
      </c>
      <c r="B59" s="216" t="s">
        <v>183</v>
      </c>
      <c r="C59" s="35"/>
      <c r="D59" s="35"/>
      <c r="E59" s="35"/>
      <c r="F59" s="36" t="s">
        <v>12</v>
      </c>
      <c r="G59" s="36" t="s">
        <v>26</v>
      </c>
      <c r="H59" s="36" t="s">
        <v>19</v>
      </c>
      <c r="I59" s="36" t="s">
        <v>26</v>
      </c>
      <c r="J59" s="36" t="s">
        <v>27</v>
      </c>
      <c r="K59" s="36" t="s">
        <v>141</v>
      </c>
      <c r="L59" s="191"/>
      <c r="M59" s="34">
        <f>M60</f>
        <v>286099.5</v>
      </c>
      <c r="N59" s="34">
        <f t="shared" si="14"/>
        <v>0</v>
      </c>
      <c r="O59" s="34">
        <f t="shared" si="14"/>
        <v>200000</v>
      </c>
      <c r="P59" s="34">
        <f t="shared" si="14"/>
        <v>0</v>
      </c>
      <c r="Q59" s="34">
        <f t="shared" si="14"/>
        <v>200000</v>
      </c>
      <c r="R59" s="34">
        <f t="shared" si="14"/>
        <v>0</v>
      </c>
      <c r="S59" s="34">
        <f t="shared" si="14"/>
        <v>200000</v>
      </c>
      <c r="T59" s="192">
        <f t="shared" si="14"/>
        <v>0</v>
      </c>
      <c r="U59" s="193"/>
    </row>
    <row r="60" spans="1:21" ht="37.5" x14ac:dyDescent="0.2">
      <c r="A60" s="498">
        <v>41</v>
      </c>
      <c r="B60" s="216" t="s">
        <v>149</v>
      </c>
      <c r="C60" s="35"/>
      <c r="D60" s="35"/>
      <c r="E60" s="35"/>
      <c r="F60" s="36" t="s">
        <v>12</v>
      </c>
      <c r="G60" s="36" t="s">
        <v>26</v>
      </c>
      <c r="H60" s="36" t="s">
        <v>19</v>
      </c>
      <c r="I60" s="36" t="s">
        <v>26</v>
      </c>
      <c r="J60" s="36" t="s">
        <v>27</v>
      </c>
      <c r="K60" s="36" t="s">
        <v>141</v>
      </c>
      <c r="L60" s="191">
        <v>200</v>
      </c>
      <c r="M60" s="34">
        <f>M61</f>
        <v>286099.5</v>
      </c>
      <c r="N60" s="34">
        <f t="shared" si="14"/>
        <v>0</v>
      </c>
      <c r="O60" s="34">
        <f t="shared" si="14"/>
        <v>200000</v>
      </c>
      <c r="P60" s="34">
        <f t="shared" si="14"/>
        <v>0</v>
      </c>
      <c r="Q60" s="34">
        <f t="shared" si="14"/>
        <v>200000</v>
      </c>
      <c r="R60" s="34">
        <f t="shared" si="14"/>
        <v>0</v>
      </c>
      <c r="S60" s="34">
        <f t="shared" si="14"/>
        <v>200000</v>
      </c>
      <c r="T60" s="192">
        <f t="shared" si="14"/>
        <v>0</v>
      </c>
      <c r="U60" s="193"/>
    </row>
    <row r="61" spans="1:21" ht="56.25" x14ac:dyDescent="0.2">
      <c r="A61" s="498">
        <v>42</v>
      </c>
      <c r="B61" s="216" t="s">
        <v>245</v>
      </c>
      <c r="C61" s="35"/>
      <c r="D61" s="35"/>
      <c r="E61" s="35"/>
      <c r="F61" s="36" t="s">
        <v>12</v>
      </c>
      <c r="G61" s="36" t="s">
        <v>26</v>
      </c>
      <c r="H61" s="36" t="s">
        <v>19</v>
      </c>
      <c r="I61" s="36" t="s">
        <v>26</v>
      </c>
      <c r="J61" s="36" t="s">
        <v>27</v>
      </c>
      <c r="K61" s="36" t="s">
        <v>141</v>
      </c>
      <c r="L61" s="191">
        <v>240</v>
      </c>
      <c r="M61" s="34">
        <f>'4 Вед. структура'!M192</f>
        <v>286099.5</v>
      </c>
      <c r="N61" s="34">
        <f>'4 Вед. структура'!N192</f>
        <v>0</v>
      </c>
      <c r="O61" s="34">
        <f>'4 Вед. структура'!O192</f>
        <v>200000</v>
      </c>
      <c r="P61" s="34">
        <f>'4 Вед. структура'!P192</f>
        <v>0</v>
      </c>
      <c r="Q61" s="34">
        <f>'4 Вед. структура'!Q192</f>
        <v>200000</v>
      </c>
      <c r="R61" s="34">
        <f>'4 Вед. структура'!R192</f>
        <v>0</v>
      </c>
      <c r="S61" s="34">
        <f>'4 Вед. структура'!S192</f>
        <v>200000</v>
      </c>
      <c r="T61" s="192">
        <f>'4 Вед. структура'!T192</f>
        <v>0</v>
      </c>
      <c r="U61" s="193"/>
    </row>
    <row r="62" spans="1:21" ht="18.75" x14ac:dyDescent="0.2">
      <c r="A62" s="498">
        <v>43</v>
      </c>
      <c r="B62" s="215" t="s">
        <v>184</v>
      </c>
      <c r="C62" s="54"/>
      <c r="D62" s="54"/>
      <c r="E62" s="54"/>
      <c r="F62" s="36" t="s">
        <v>12</v>
      </c>
      <c r="G62" s="36" t="s">
        <v>26</v>
      </c>
      <c r="H62" s="36" t="s">
        <v>19</v>
      </c>
      <c r="I62" s="36" t="s">
        <v>26</v>
      </c>
      <c r="J62" s="36" t="s">
        <v>162</v>
      </c>
      <c r="K62" s="36" t="s">
        <v>141</v>
      </c>
      <c r="L62" s="191"/>
      <c r="M62" s="34">
        <f>M63</f>
        <v>1796308.21</v>
      </c>
      <c r="N62" s="34">
        <f t="shared" ref="N62:T63" si="16">N63</f>
        <v>0</v>
      </c>
      <c r="O62" s="34">
        <f t="shared" si="16"/>
        <v>150884.46</v>
      </c>
      <c r="P62" s="34">
        <f t="shared" si="16"/>
        <v>0</v>
      </c>
      <c r="Q62" s="34">
        <f t="shared" si="16"/>
        <v>299130.36999999994</v>
      </c>
      <c r="R62" s="34">
        <f t="shared" si="16"/>
        <v>0</v>
      </c>
      <c r="S62" s="34">
        <f t="shared" si="16"/>
        <v>332203.78999999998</v>
      </c>
      <c r="T62" s="192">
        <f t="shared" si="16"/>
        <v>0</v>
      </c>
      <c r="U62" s="193"/>
    </row>
    <row r="63" spans="1:21" ht="37.5" x14ac:dyDescent="0.2">
      <c r="A63" s="498">
        <v>44</v>
      </c>
      <c r="B63" s="216" t="s">
        <v>149</v>
      </c>
      <c r="C63" s="35"/>
      <c r="D63" s="35"/>
      <c r="E63" s="35"/>
      <c r="F63" s="36" t="s">
        <v>12</v>
      </c>
      <c r="G63" s="36" t="s">
        <v>26</v>
      </c>
      <c r="H63" s="36" t="s">
        <v>19</v>
      </c>
      <c r="I63" s="36" t="s">
        <v>26</v>
      </c>
      <c r="J63" s="36" t="s">
        <v>162</v>
      </c>
      <c r="K63" s="36" t="s">
        <v>141</v>
      </c>
      <c r="L63" s="191">
        <v>200</v>
      </c>
      <c r="M63" s="34">
        <f>M64</f>
        <v>1796308.21</v>
      </c>
      <c r="N63" s="34">
        <f t="shared" si="16"/>
        <v>0</v>
      </c>
      <c r="O63" s="34">
        <f t="shared" si="16"/>
        <v>150884.46</v>
      </c>
      <c r="P63" s="34">
        <f t="shared" si="16"/>
        <v>0</v>
      </c>
      <c r="Q63" s="34">
        <f t="shared" si="16"/>
        <v>299130.36999999994</v>
      </c>
      <c r="R63" s="34">
        <f t="shared" si="16"/>
        <v>0</v>
      </c>
      <c r="S63" s="34">
        <f t="shared" si="16"/>
        <v>332203.78999999998</v>
      </c>
      <c r="T63" s="192">
        <f t="shared" si="16"/>
        <v>0</v>
      </c>
      <c r="U63" s="193"/>
    </row>
    <row r="64" spans="1:21" ht="56.25" x14ac:dyDescent="0.2">
      <c r="A64" s="498">
        <v>45</v>
      </c>
      <c r="B64" s="215" t="s">
        <v>150</v>
      </c>
      <c r="C64" s="54"/>
      <c r="D64" s="54"/>
      <c r="E64" s="54"/>
      <c r="F64" s="36" t="s">
        <v>12</v>
      </c>
      <c r="G64" s="36" t="s">
        <v>26</v>
      </c>
      <c r="H64" s="36" t="s">
        <v>19</v>
      </c>
      <c r="I64" s="36" t="s">
        <v>26</v>
      </c>
      <c r="J64" s="36" t="s">
        <v>162</v>
      </c>
      <c r="K64" s="36" t="s">
        <v>141</v>
      </c>
      <c r="L64" s="191">
        <v>240</v>
      </c>
      <c r="M64" s="34">
        <f>'4 Вед. структура'!M195</f>
        <v>1796308.21</v>
      </c>
      <c r="N64" s="34">
        <f>'4 Вед. структура'!N195</f>
        <v>0</v>
      </c>
      <c r="O64" s="34">
        <f>'4 Вед. структура'!O195</f>
        <v>150884.46</v>
      </c>
      <c r="P64" s="34">
        <f>'4 Вед. структура'!P195</f>
        <v>0</v>
      </c>
      <c r="Q64" s="34">
        <f>'4 Вед. структура'!Q195</f>
        <v>299130.36999999994</v>
      </c>
      <c r="R64" s="34">
        <f>'4 Вед. структура'!R195</f>
        <v>0</v>
      </c>
      <c r="S64" s="34">
        <f>'4 Вед. структура'!S195</f>
        <v>332203.78999999998</v>
      </c>
      <c r="T64" s="192">
        <f>'4 Вед. структура'!T195</f>
        <v>0</v>
      </c>
      <c r="U64" s="193"/>
    </row>
    <row r="65" spans="1:21" ht="75" x14ac:dyDescent="0.2">
      <c r="A65" s="498">
        <v>46</v>
      </c>
      <c r="B65" s="215" t="s">
        <v>241</v>
      </c>
      <c r="C65" s="54"/>
      <c r="D65" s="54"/>
      <c r="E65" s="54"/>
      <c r="F65" s="36" t="s">
        <v>12</v>
      </c>
      <c r="G65" s="36" t="s">
        <v>156</v>
      </c>
      <c r="H65" s="36" t="s">
        <v>47</v>
      </c>
      <c r="I65" s="36"/>
      <c r="J65" s="36"/>
      <c r="K65" s="36"/>
      <c r="L65" s="191"/>
      <c r="M65" s="34">
        <f>M67+M73+M70</f>
        <v>353436.79</v>
      </c>
      <c r="N65" s="34">
        <f t="shared" ref="N65" si="17">N67+N73</f>
        <v>0</v>
      </c>
      <c r="O65" s="34">
        <f>O66+O73+O76+O79</f>
        <v>100000</v>
      </c>
      <c r="P65" s="34">
        <f t="shared" ref="P65:T65" si="18">P66+P73+P76+P79</f>
        <v>0</v>
      </c>
      <c r="Q65" s="34">
        <f t="shared" si="18"/>
        <v>200000</v>
      </c>
      <c r="R65" s="34">
        <f t="shared" si="18"/>
        <v>0</v>
      </c>
      <c r="S65" s="34">
        <f t="shared" si="18"/>
        <v>200000</v>
      </c>
      <c r="T65" s="192">
        <f t="shared" si="18"/>
        <v>0</v>
      </c>
      <c r="U65" s="193"/>
    </row>
    <row r="66" spans="1:21" ht="37.5" x14ac:dyDescent="0.2">
      <c r="A66" s="498">
        <v>47</v>
      </c>
      <c r="B66" s="215" t="s">
        <v>382</v>
      </c>
      <c r="C66" s="54"/>
      <c r="D66" s="54"/>
      <c r="E66" s="54"/>
      <c r="F66" s="36" t="s">
        <v>12</v>
      </c>
      <c r="G66" s="36" t="s">
        <v>156</v>
      </c>
      <c r="H66" s="36" t="s">
        <v>9</v>
      </c>
      <c r="I66" s="36"/>
      <c r="J66" s="36"/>
      <c r="K66" s="36"/>
      <c r="L66" s="191"/>
      <c r="M66" s="34">
        <f t="shared" ref="M66:T80" si="19">M67</f>
        <v>10000</v>
      </c>
      <c r="N66" s="34">
        <f t="shared" si="19"/>
        <v>0</v>
      </c>
      <c r="O66" s="34">
        <f t="shared" si="19"/>
        <v>100000</v>
      </c>
      <c r="P66" s="34">
        <f t="shared" si="19"/>
        <v>0</v>
      </c>
      <c r="Q66" s="34">
        <f t="shared" si="19"/>
        <v>200000</v>
      </c>
      <c r="R66" s="34">
        <f t="shared" si="19"/>
        <v>0</v>
      </c>
      <c r="S66" s="34">
        <f t="shared" si="19"/>
        <v>200000</v>
      </c>
      <c r="T66" s="192">
        <f t="shared" si="19"/>
        <v>0</v>
      </c>
      <c r="U66" s="193"/>
    </row>
    <row r="67" spans="1:21" ht="56.25" x14ac:dyDescent="0.2">
      <c r="A67" s="498">
        <v>48</v>
      </c>
      <c r="B67" s="215" t="s">
        <v>158</v>
      </c>
      <c r="C67" s="54"/>
      <c r="D67" s="54"/>
      <c r="E67" s="54"/>
      <c r="F67" s="36" t="s">
        <v>12</v>
      </c>
      <c r="G67" s="36" t="s">
        <v>156</v>
      </c>
      <c r="H67" s="36" t="s">
        <v>9</v>
      </c>
      <c r="I67" s="36" t="s">
        <v>26</v>
      </c>
      <c r="J67" s="36" t="s">
        <v>27</v>
      </c>
      <c r="K67" s="36" t="s">
        <v>141</v>
      </c>
      <c r="L67" s="191"/>
      <c r="M67" s="34">
        <f t="shared" si="19"/>
        <v>10000</v>
      </c>
      <c r="N67" s="34">
        <f t="shared" si="19"/>
        <v>0</v>
      </c>
      <c r="O67" s="34">
        <f t="shared" si="19"/>
        <v>100000</v>
      </c>
      <c r="P67" s="34">
        <f t="shared" si="19"/>
        <v>0</v>
      </c>
      <c r="Q67" s="34">
        <f t="shared" si="19"/>
        <v>200000</v>
      </c>
      <c r="R67" s="34">
        <f t="shared" si="19"/>
        <v>0</v>
      </c>
      <c r="S67" s="34">
        <f t="shared" si="19"/>
        <v>200000</v>
      </c>
      <c r="T67" s="192">
        <f t="shared" si="19"/>
        <v>0</v>
      </c>
      <c r="U67" s="193"/>
    </row>
    <row r="68" spans="1:21" ht="37.5" x14ac:dyDescent="0.2">
      <c r="A68" s="498">
        <v>49</v>
      </c>
      <c r="B68" s="216" t="s">
        <v>149</v>
      </c>
      <c r="C68" s="35"/>
      <c r="D68" s="35"/>
      <c r="E68" s="35"/>
      <c r="F68" s="36" t="s">
        <v>12</v>
      </c>
      <c r="G68" s="36" t="s">
        <v>156</v>
      </c>
      <c r="H68" s="36" t="s">
        <v>9</v>
      </c>
      <c r="I68" s="36" t="s">
        <v>26</v>
      </c>
      <c r="J68" s="36" t="s">
        <v>27</v>
      </c>
      <c r="K68" s="36" t="s">
        <v>141</v>
      </c>
      <c r="L68" s="191">
        <v>200</v>
      </c>
      <c r="M68" s="34">
        <f t="shared" si="19"/>
        <v>10000</v>
      </c>
      <c r="N68" s="34">
        <f t="shared" si="19"/>
        <v>0</v>
      </c>
      <c r="O68" s="34">
        <f t="shared" si="19"/>
        <v>100000</v>
      </c>
      <c r="P68" s="34">
        <f t="shared" si="19"/>
        <v>0</v>
      </c>
      <c r="Q68" s="34">
        <f t="shared" si="19"/>
        <v>200000</v>
      </c>
      <c r="R68" s="34">
        <f t="shared" si="19"/>
        <v>0</v>
      </c>
      <c r="S68" s="34">
        <f t="shared" si="19"/>
        <v>200000</v>
      </c>
      <c r="T68" s="192">
        <f t="shared" si="19"/>
        <v>0</v>
      </c>
      <c r="U68" s="193"/>
    </row>
    <row r="69" spans="1:21" ht="55.5" customHeight="1" x14ac:dyDescent="0.2">
      <c r="A69" s="498">
        <v>50</v>
      </c>
      <c r="B69" s="216" t="s">
        <v>150</v>
      </c>
      <c r="C69" s="35"/>
      <c r="D69" s="35"/>
      <c r="E69" s="35"/>
      <c r="F69" s="36" t="s">
        <v>12</v>
      </c>
      <c r="G69" s="36" t="s">
        <v>156</v>
      </c>
      <c r="H69" s="36" t="s">
        <v>9</v>
      </c>
      <c r="I69" s="36" t="s">
        <v>26</v>
      </c>
      <c r="J69" s="36" t="s">
        <v>27</v>
      </c>
      <c r="K69" s="36" t="s">
        <v>141</v>
      </c>
      <c r="L69" s="191">
        <v>240</v>
      </c>
      <c r="M69" s="34">
        <f>'4 Вед. структура'!M51</f>
        <v>10000</v>
      </c>
      <c r="N69" s="34">
        <f>'4 Вед. структура'!N51</f>
        <v>0</v>
      </c>
      <c r="O69" s="34">
        <f>'4 Вед. структура'!O51</f>
        <v>100000</v>
      </c>
      <c r="P69" s="34">
        <f>'4 Вед. структура'!P51</f>
        <v>0</v>
      </c>
      <c r="Q69" s="34">
        <f>'4 Вед. структура'!Q51</f>
        <v>200000</v>
      </c>
      <c r="R69" s="34">
        <f>'4 Вед. структура'!R51</f>
        <v>0</v>
      </c>
      <c r="S69" s="34">
        <f>'4 Вед. структура'!S51</f>
        <v>200000</v>
      </c>
      <c r="T69" s="192">
        <f>'4 Вед. структура'!T51</f>
        <v>0</v>
      </c>
      <c r="U69" s="193"/>
    </row>
    <row r="70" spans="1:21" ht="37.5" hidden="1" x14ac:dyDescent="0.2">
      <c r="A70" s="498">
        <v>51</v>
      </c>
      <c r="B70" s="215" t="s">
        <v>181</v>
      </c>
      <c r="C70" s="54"/>
      <c r="D70" s="54"/>
      <c r="E70" s="54"/>
      <c r="F70" s="191" t="str">
        <f>'4 Вед. структура'!F164</f>
        <v>11</v>
      </c>
      <c r="G70" s="191" t="str">
        <f>'4 Вед. структура'!G164</f>
        <v>3</v>
      </c>
      <c r="H70" s="191" t="str">
        <f>'4 Вед. структура'!H164</f>
        <v>01</v>
      </c>
      <c r="I70" s="191" t="str">
        <f>'4 Вед. структура'!I164</f>
        <v>1</v>
      </c>
      <c r="J70" s="191" t="str">
        <f>'4 Вед. структура'!J164</f>
        <v>002</v>
      </c>
      <c r="K70" s="191" t="str">
        <f>'4 Вед. структура'!K164</f>
        <v>0</v>
      </c>
      <c r="L70" s="191"/>
      <c r="M70" s="34">
        <f t="shared" si="19"/>
        <v>38396.79</v>
      </c>
      <c r="N70" s="34">
        <f t="shared" si="19"/>
        <v>0</v>
      </c>
      <c r="O70" s="34">
        <f t="shared" si="19"/>
        <v>0</v>
      </c>
      <c r="P70" s="34">
        <f t="shared" si="19"/>
        <v>0</v>
      </c>
      <c r="Q70" s="34">
        <f t="shared" si="19"/>
        <v>0</v>
      </c>
      <c r="R70" s="34">
        <f t="shared" si="19"/>
        <v>0</v>
      </c>
      <c r="S70" s="34">
        <f t="shared" si="19"/>
        <v>0</v>
      </c>
      <c r="T70" s="192">
        <f t="shared" si="19"/>
        <v>0</v>
      </c>
      <c r="U70" s="193"/>
    </row>
    <row r="71" spans="1:21" ht="37.5" hidden="1" x14ac:dyDescent="0.2">
      <c r="A71" s="498">
        <v>52</v>
      </c>
      <c r="B71" s="216" t="s">
        <v>149</v>
      </c>
      <c r="C71" s="35"/>
      <c r="D71" s="35"/>
      <c r="E71" s="35"/>
      <c r="F71" s="191" t="str">
        <f>'4 Вед. структура'!F165</f>
        <v>11</v>
      </c>
      <c r="G71" s="191" t="str">
        <f>'4 Вед. структура'!G165</f>
        <v>3</v>
      </c>
      <c r="H71" s="191" t="str">
        <f>'4 Вед. структура'!H165</f>
        <v>01</v>
      </c>
      <c r="I71" s="191" t="str">
        <f>'4 Вед. структура'!I165</f>
        <v>1</v>
      </c>
      <c r="J71" s="191" t="str">
        <f>'4 Вед. структура'!J165</f>
        <v>002</v>
      </c>
      <c r="K71" s="191" t="str">
        <f>'4 Вед. структура'!K165</f>
        <v>0</v>
      </c>
      <c r="L71" s="191">
        <f>'4 Вед. структура'!L165</f>
        <v>200</v>
      </c>
      <c r="M71" s="34">
        <f t="shared" si="19"/>
        <v>38396.79</v>
      </c>
      <c r="N71" s="34">
        <f t="shared" si="19"/>
        <v>0</v>
      </c>
      <c r="O71" s="34">
        <f t="shared" si="19"/>
        <v>0</v>
      </c>
      <c r="P71" s="34">
        <f t="shared" si="19"/>
        <v>0</v>
      </c>
      <c r="Q71" s="34">
        <f t="shared" si="19"/>
        <v>0</v>
      </c>
      <c r="R71" s="34">
        <f t="shared" si="19"/>
        <v>0</v>
      </c>
      <c r="S71" s="34">
        <f t="shared" si="19"/>
        <v>0</v>
      </c>
      <c r="T71" s="192">
        <f t="shared" si="19"/>
        <v>0</v>
      </c>
      <c r="U71" s="193"/>
    </row>
    <row r="72" spans="1:21" ht="56.25" hidden="1" x14ac:dyDescent="0.2">
      <c r="A72" s="498">
        <v>53</v>
      </c>
      <c r="B72" s="215" t="s">
        <v>150</v>
      </c>
      <c r="C72" s="54"/>
      <c r="D72" s="54"/>
      <c r="E72" s="54"/>
      <c r="F72" s="191" t="str">
        <f>'4 Вед. структура'!F166</f>
        <v>11</v>
      </c>
      <c r="G72" s="191" t="str">
        <f>'4 Вед. структура'!G166</f>
        <v>3</v>
      </c>
      <c r="H72" s="191" t="str">
        <f>'4 Вед. структура'!H166</f>
        <v>01</v>
      </c>
      <c r="I72" s="191" t="str">
        <f>'4 Вед. структура'!I166</f>
        <v>1</v>
      </c>
      <c r="J72" s="191" t="str">
        <f>'4 Вед. структура'!J166</f>
        <v>002</v>
      </c>
      <c r="K72" s="191" t="str">
        <f>'4 Вед. структура'!K166</f>
        <v>0</v>
      </c>
      <c r="L72" s="191">
        <f>'4 Вед. структура'!L166</f>
        <v>240</v>
      </c>
      <c r="M72" s="34">
        <f>'4 Вед. структура'!M166</f>
        <v>38396.79</v>
      </c>
      <c r="N72" s="34">
        <f>'4 Вед. структура'!N166</f>
        <v>0</v>
      </c>
      <c r="O72" s="34">
        <f>'4 Вед. структура'!O166</f>
        <v>0</v>
      </c>
      <c r="P72" s="34">
        <f>'4 Вед. структура'!P166</f>
        <v>0</v>
      </c>
      <c r="Q72" s="34">
        <f>'4 Вед. структура'!Q166</f>
        <v>0</v>
      </c>
      <c r="R72" s="34">
        <f>'4 Вед. структура'!R166</f>
        <v>0</v>
      </c>
      <c r="S72" s="34">
        <f>'4 Вед. структура'!S166</f>
        <v>0</v>
      </c>
      <c r="T72" s="192">
        <f>'4 Вед. структура'!T166</f>
        <v>0</v>
      </c>
      <c r="U72" s="193"/>
    </row>
    <row r="73" spans="1:21" ht="37.5" hidden="1" x14ac:dyDescent="0.2">
      <c r="A73" s="498">
        <v>54</v>
      </c>
      <c r="B73" s="215" t="s">
        <v>181</v>
      </c>
      <c r="C73" s="54"/>
      <c r="D73" s="54"/>
      <c r="E73" s="54"/>
      <c r="F73" s="36" t="s">
        <v>12</v>
      </c>
      <c r="G73" s="36" t="s">
        <v>156</v>
      </c>
      <c r="H73" s="36" t="s">
        <v>9</v>
      </c>
      <c r="I73" s="36" t="s">
        <v>26</v>
      </c>
      <c r="J73" s="36" t="s">
        <v>162</v>
      </c>
      <c r="K73" s="36" t="s">
        <v>141</v>
      </c>
      <c r="L73" s="191"/>
      <c r="M73" s="34">
        <f t="shared" si="19"/>
        <v>305040</v>
      </c>
      <c r="N73" s="34">
        <f t="shared" si="19"/>
        <v>0</v>
      </c>
      <c r="O73" s="34">
        <f t="shared" si="19"/>
        <v>0</v>
      </c>
      <c r="P73" s="34">
        <f t="shared" si="19"/>
        <v>0</v>
      </c>
      <c r="Q73" s="34">
        <f t="shared" si="19"/>
        <v>0</v>
      </c>
      <c r="R73" s="34">
        <f t="shared" si="19"/>
        <v>0</v>
      </c>
      <c r="S73" s="34">
        <f t="shared" si="19"/>
        <v>0</v>
      </c>
      <c r="T73" s="192">
        <f t="shared" si="19"/>
        <v>0</v>
      </c>
      <c r="U73" s="193"/>
    </row>
    <row r="74" spans="1:21" ht="37.5" hidden="1" x14ac:dyDescent="0.2">
      <c r="A74" s="498">
        <v>55</v>
      </c>
      <c r="B74" s="216" t="s">
        <v>149</v>
      </c>
      <c r="C74" s="35"/>
      <c r="D74" s="35"/>
      <c r="E74" s="35"/>
      <c r="F74" s="36" t="s">
        <v>12</v>
      </c>
      <c r="G74" s="36" t="s">
        <v>156</v>
      </c>
      <c r="H74" s="36" t="s">
        <v>9</v>
      </c>
      <c r="I74" s="36" t="s">
        <v>26</v>
      </c>
      <c r="J74" s="36" t="s">
        <v>162</v>
      </c>
      <c r="K74" s="36" t="s">
        <v>141</v>
      </c>
      <c r="L74" s="191">
        <v>200</v>
      </c>
      <c r="M74" s="34">
        <f t="shared" si="19"/>
        <v>305040</v>
      </c>
      <c r="N74" s="34">
        <f t="shared" si="19"/>
        <v>0</v>
      </c>
      <c r="O74" s="34">
        <f t="shared" si="19"/>
        <v>0</v>
      </c>
      <c r="P74" s="34">
        <f t="shared" si="19"/>
        <v>0</v>
      </c>
      <c r="Q74" s="34">
        <f t="shared" si="19"/>
        <v>0</v>
      </c>
      <c r="R74" s="34">
        <f t="shared" si="19"/>
        <v>0</v>
      </c>
      <c r="S74" s="34">
        <f t="shared" si="19"/>
        <v>0</v>
      </c>
      <c r="T74" s="192">
        <f t="shared" si="19"/>
        <v>0</v>
      </c>
      <c r="U74" s="193"/>
    </row>
    <row r="75" spans="1:21" ht="56.25" hidden="1" x14ac:dyDescent="0.2">
      <c r="A75" s="498">
        <v>56</v>
      </c>
      <c r="B75" s="215" t="s">
        <v>150</v>
      </c>
      <c r="C75" s="54"/>
      <c r="D75" s="54"/>
      <c r="E75" s="54"/>
      <c r="F75" s="36" t="s">
        <v>12</v>
      </c>
      <c r="G75" s="36" t="s">
        <v>156</v>
      </c>
      <c r="H75" s="36" t="s">
        <v>9</v>
      </c>
      <c r="I75" s="36" t="s">
        <v>26</v>
      </c>
      <c r="J75" s="36" t="s">
        <v>162</v>
      </c>
      <c r="K75" s="36" t="s">
        <v>141</v>
      </c>
      <c r="L75" s="191">
        <v>240</v>
      </c>
      <c r="M75" s="34">
        <f>'4 Вед. структура'!M169</f>
        <v>305040</v>
      </c>
      <c r="N75" s="34">
        <f>'4 Вед. структура'!N169</f>
        <v>0</v>
      </c>
      <c r="O75" s="34">
        <f>'4 Вед. структура'!O169</f>
        <v>0</v>
      </c>
      <c r="P75" s="34">
        <f>'4 Вед. структура'!P169</f>
        <v>0</v>
      </c>
      <c r="Q75" s="34">
        <f>'4 Вед. структура'!Q169</f>
        <v>0</v>
      </c>
      <c r="R75" s="34">
        <f>'4 Вед. структура'!R169</f>
        <v>0</v>
      </c>
      <c r="S75" s="34">
        <f>'4 Вед. структура'!S169</f>
        <v>0</v>
      </c>
      <c r="T75" s="192">
        <f>'4 Вед. структура'!T169</f>
        <v>0</v>
      </c>
      <c r="U75" s="193"/>
    </row>
    <row r="76" spans="1:21" ht="56.25" hidden="1" x14ac:dyDescent="0.2">
      <c r="A76" s="498">
        <v>57</v>
      </c>
      <c r="B76" s="215" t="str">
        <f>'4 Вед. структура'!B52</f>
        <v>Разработка проектной документации для реконструкции здания Администрации по адресу п. Магистральный, ул. Молодежная, д. 14</v>
      </c>
      <c r="C76" s="54"/>
      <c r="D76" s="54"/>
      <c r="E76" s="54"/>
      <c r="F76" s="36" t="s">
        <v>12</v>
      </c>
      <c r="G76" s="36" t="s">
        <v>156</v>
      </c>
      <c r="H76" s="36" t="s">
        <v>9</v>
      </c>
      <c r="I76" s="36" t="s">
        <v>26</v>
      </c>
      <c r="J76" s="36" t="s">
        <v>99</v>
      </c>
      <c r="K76" s="36" t="s">
        <v>141</v>
      </c>
      <c r="L76" s="191"/>
      <c r="M76" s="34">
        <f t="shared" si="19"/>
        <v>2096407.71</v>
      </c>
      <c r="N76" s="34">
        <f t="shared" si="19"/>
        <v>0</v>
      </c>
      <c r="O76" s="34">
        <f t="shared" si="19"/>
        <v>0</v>
      </c>
      <c r="P76" s="34">
        <f t="shared" si="19"/>
        <v>0</v>
      </c>
      <c r="Q76" s="34">
        <f t="shared" si="19"/>
        <v>0</v>
      </c>
      <c r="R76" s="34">
        <f t="shared" si="19"/>
        <v>0</v>
      </c>
      <c r="S76" s="34">
        <f t="shared" si="19"/>
        <v>0</v>
      </c>
      <c r="T76" s="192">
        <f t="shared" si="19"/>
        <v>0</v>
      </c>
      <c r="U76" s="193"/>
    </row>
    <row r="77" spans="1:21" ht="37.5" hidden="1" x14ac:dyDescent="0.2">
      <c r="A77" s="498">
        <v>58</v>
      </c>
      <c r="B77" s="216" t="s">
        <v>149</v>
      </c>
      <c r="C77" s="35"/>
      <c r="D77" s="35"/>
      <c r="E77" s="35"/>
      <c r="F77" s="36" t="s">
        <v>12</v>
      </c>
      <c r="G77" s="36" t="s">
        <v>156</v>
      </c>
      <c r="H77" s="36" t="s">
        <v>9</v>
      </c>
      <c r="I77" s="36" t="s">
        <v>26</v>
      </c>
      <c r="J77" s="36" t="s">
        <v>99</v>
      </c>
      <c r="K77" s="36" t="s">
        <v>141</v>
      </c>
      <c r="L77" s="191">
        <v>200</v>
      </c>
      <c r="M77" s="34">
        <f t="shared" si="19"/>
        <v>2096407.71</v>
      </c>
      <c r="N77" s="34">
        <f t="shared" si="19"/>
        <v>0</v>
      </c>
      <c r="O77" s="34">
        <f t="shared" si="19"/>
        <v>0</v>
      </c>
      <c r="P77" s="34">
        <f t="shared" si="19"/>
        <v>0</v>
      </c>
      <c r="Q77" s="34">
        <f t="shared" si="19"/>
        <v>0</v>
      </c>
      <c r="R77" s="34">
        <f t="shared" si="19"/>
        <v>0</v>
      </c>
      <c r="S77" s="34">
        <f t="shared" si="19"/>
        <v>0</v>
      </c>
      <c r="T77" s="192">
        <f t="shared" si="19"/>
        <v>0</v>
      </c>
      <c r="U77" s="193"/>
    </row>
    <row r="78" spans="1:21" ht="56.25" hidden="1" x14ac:dyDescent="0.2">
      <c r="A78" s="498">
        <v>59</v>
      </c>
      <c r="B78" s="215" t="s">
        <v>150</v>
      </c>
      <c r="C78" s="54"/>
      <c r="D78" s="54"/>
      <c r="E78" s="54"/>
      <c r="F78" s="36" t="s">
        <v>12</v>
      </c>
      <c r="G78" s="36" t="s">
        <v>156</v>
      </c>
      <c r="H78" s="36" t="s">
        <v>9</v>
      </c>
      <c r="I78" s="36" t="s">
        <v>26</v>
      </c>
      <c r="J78" s="36" t="s">
        <v>99</v>
      </c>
      <c r="K78" s="36" t="s">
        <v>141</v>
      </c>
      <c r="L78" s="191">
        <v>240</v>
      </c>
      <c r="M78" s="34">
        <f>'4 Вед. структура'!M184</f>
        <v>2096407.71</v>
      </c>
      <c r="N78" s="34">
        <f>'4 Вед. структура'!N184</f>
        <v>0</v>
      </c>
      <c r="O78" s="34">
        <f>'4 Вед. структура'!O54</f>
        <v>0</v>
      </c>
      <c r="P78" s="34">
        <f>'4 Вед. структура'!P54</f>
        <v>0</v>
      </c>
      <c r="Q78" s="34">
        <f>'4 Вед. структура'!Q54</f>
        <v>0</v>
      </c>
      <c r="R78" s="34">
        <f>'4 Вед. структура'!R54</f>
        <v>0</v>
      </c>
      <c r="S78" s="34">
        <f>'4 Вед. структура'!S54</f>
        <v>0</v>
      </c>
      <c r="T78" s="192">
        <f>'4 Вед. структура'!T54</f>
        <v>0</v>
      </c>
      <c r="U78" s="193"/>
    </row>
    <row r="79" spans="1:21" ht="37.5" hidden="1" x14ac:dyDescent="0.2">
      <c r="A79" s="498">
        <v>60</v>
      </c>
      <c r="B79" s="215" t="str">
        <f>'4 Вед. структура'!B55</f>
        <v>Реконструкция здания Администрации по адресу п. Магистральный, ул. Молодежная, д. 14</v>
      </c>
      <c r="C79" s="54"/>
      <c r="D79" s="54"/>
      <c r="E79" s="54"/>
      <c r="F79" s="36" t="s">
        <v>12</v>
      </c>
      <c r="G79" s="36" t="s">
        <v>156</v>
      </c>
      <c r="H79" s="36" t="s">
        <v>9</v>
      </c>
      <c r="I79" s="36" t="s">
        <v>26</v>
      </c>
      <c r="J79" s="36" t="s">
        <v>369</v>
      </c>
      <c r="K79" s="36" t="s">
        <v>141</v>
      </c>
      <c r="L79" s="191"/>
      <c r="M79" s="34">
        <f t="shared" si="19"/>
        <v>14000</v>
      </c>
      <c r="N79" s="34">
        <f t="shared" si="19"/>
        <v>0</v>
      </c>
      <c r="O79" s="34">
        <f t="shared" si="19"/>
        <v>0</v>
      </c>
      <c r="P79" s="34">
        <f t="shared" si="19"/>
        <v>0</v>
      </c>
      <c r="Q79" s="34">
        <f t="shared" si="19"/>
        <v>0</v>
      </c>
      <c r="R79" s="34">
        <f t="shared" si="19"/>
        <v>0</v>
      </c>
      <c r="S79" s="34">
        <f t="shared" si="19"/>
        <v>0</v>
      </c>
      <c r="T79" s="192">
        <f t="shared" si="19"/>
        <v>0</v>
      </c>
      <c r="U79" s="193"/>
    </row>
    <row r="80" spans="1:21" ht="37.5" hidden="1" x14ac:dyDescent="0.2">
      <c r="A80" s="498">
        <v>61</v>
      </c>
      <c r="B80" s="216" t="s">
        <v>149</v>
      </c>
      <c r="C80" s="35"/>
      <c r="D80" s="35"/>
      <c r="E80" s="35"/>
      <c r="F80" s="36" t="s">
        <v>12</v>
      </c>
      <c r="G80" s="36" t="s">
        <v>156</v>
      </c>
      <c r="H80" s="36" t="s">
        <v>9</v>
      </c>
      <c r="I80" s="36" t="s">
        <v>26</v>
      </c>
      <c r="J80" s="36" t="s">
        <v>369</v>
      </c>
      <c r="K80" s="36" t="s">
        <v>141</v>
      </c>
      <c r="L80" s="191">
        <v>200</v>
      </c>
      <c r="M80" s="34">
        <f t="shared" si="19"/>
        <v>14000</v>
      </c>
      <c r="N80" s="34">
        <f t="shared" si="19"/>
        <v>0</v>
      </c>
      <c r="O80" s="34">
        <f t="shared" si="19"/>
        <v>0</v>
      </c>
      <c r="P80" s="34">
        <f t="shared" si="19"/>
        <v>0</v>
      </c>
      <c r="Q80" s="34">
        <f t="shared" si="19"/>
        <v>0</v>
      </c>
      <c r="R80" s="34">
        <f t="shared" si="19"/>
        <v>0</v>
      </c>
      <c r="S80" s="34">
        <f t="shared" si="19"/>
        <v>0</v>
      </c>
      <c r="T80" s="192">
        <f t="shared" si="19"/>
        <v>0</v>
      </c>
      <c r="U80" s="193"/>
    </row>
    <row r="81" spans="1:21" ht="56.25" hidden="1" x14ac:dyDescent="0.2">
      <c r="A81" s="498">
        <v>62</v>
      </c>
      <c r="B81" s="215" t="s">
        <v>150</v>
      </c>
      <c r="C81" s="54"/>
      <c r="D81" s="54"/>
      <c r="E81" s="54"/>
      <c r="F81" s="36" t="s">
        <v>12</v>
      </c>
      <c r="G81" s="36" t="s">
        <v>156</v>
      </c>
      <c r="H81" s="36" t="s">
        <v>9</v>
      </c>
      <c r="I81" s="36" t="s">
        <v>26</v>
      </c>
      <c r="J81" s="36" t="s">
        <v>369</v>
      </c>
      <c r="K81" s="36" t="s">
        <v>141</v>
      </c>
      <c r="L81" s="191">
        <v>240</v>
      </c>
      <c r="M81" s="34">
        <f>'4 Вед. структура'!M187</f>
        <v>14000</v>
      </c>
      <c r="N81" s="34">
        <f>'4 Вед. структура'!N187</f>
        <v>0</v>
      </c>
      <c r="O81" s="34">
        <f>'4 Вед. структура'!O57</f>
        <v>0</v>
      </c>
      <c r="P81" s="34">
        <f>'4 Вед. структура'!P57</f>
        <v>0</v>
      </c>
      <c r="Q81" s="34">
        <f>'4 Вед. структура'!Q57</f>
        <v>0</v>
      </c>
      <c r="R81" s="34">
        <f>'4 Вед. структура'!R57</f>
        <v>0</v>
      </c>
      <c r="S81" s="34">
        <f>'4 Вед. структура'!S57</f>
        <v>0</v>
      </c>
      <c r="T81" s="192">
        <f>'4 Вед. структура'!T57</f>
        <v>0</v>
      </c>
      <c r="U81" s="193"/>
    </row>
    <row r="82" spans="1:21" ht="131.25" x14ac:dyDescent="0.2">
      <c r="A82" s="498">
        <v>63</v>
      </c>
      <c r="B82" s="215" t="s">
        <v>359</v>
      </c>
      <c r="C82" s="54"/>
      <c r="D82" s="54"/>
      <c r="E82" s="54"/>
      <c r="F82" s="36" t="s">
        <v>12</v>
      </c>
      <c r="G82" s="36" t="s">
        <v>357</v>
      </c>
      <c r="H82" s="36" t="s">
        <v>47</v>
      </c>
      <c r="I82" s="36"/>
      <c r="J82" s="36"/>
      <c r="K82" s="36"/>
      <c r="L82" s="191"/>
      <c r="M82" s="34" t="e">
        <f>M90+M96+M103+M110+M113+M119+#REF!+M124</f>
        <v>#REF!</v>
      </c>
      <c r="N82" s="34" t="e">
        <f>N90+N96+N103+N110+N113+N119+#REF!+N124</f>
        <v>#REF!</v>
      </c>
      <c r="O82" s="34">
        <f>O83</f>
        <v>550000</v>
      </c>
      <c r="P82" s="34">
        <f t="shared" ref="P82:T82" si="20">P83</f>
        <v>0</v>
      </c>
      <c r="Q82" s="34">
        <f t="shared" si="20"/>
        <v>850000</v>
      </c>
      <c r="R82" s="34">
        <f t="shared" si="20"/>
        <v>0</v>
      </c>
      <c r="S82" s="34">
        <f t="shared" si="20"/>
        <v>850000</v>
      </c>
      <c r="T82" s="192">
        <f t="shared" si="20"/>
        <v>0</v>
      </c>
      <c r="U82" s="193"/>
    </row>
    <row r="83" spans="1:21" ht="98.25" customHeight="1" x14ac:dyDescent="0.3">
      <c r="A83" s="498">
        <v>64</v>
      </c>
      <c r="B83" s="511" t="s">
        <v>383</v>
      </c>
      <c r="C83" s="512"/>
      <c r="D83" s="512"/>
      <c r="E83" s="512"/>
      <c r="F83" s="36" t="s">
        <v>12</v>
      </c>
      <c r="G83" s="36" t="s">
        <v>357</v>
      </c>
      <c r="H83" s="36" t="s">
        <v>9</v>
      </c>
      <c r="I83" s="36"/>
      <c r="J83" s="36"/>
      <c r="K83" s="36"/>
      <c r="L83" s="191"/>
      <c r="M83" s="34">
        <f t="shared" ref="M83:T85" si="21">M84</f>
        <v>10000</v>
      </c>
      <c r="N83" s="34">
        <f t="shared" si="21"/>
        <v>0</v>
      </c>
      <c r="O83" s="34">
        <f>O84+O87+O90+O93</f>
        <v>550000</v>
      </c>
      <c r="P83" s="34">
        <f t="shared" ref="P83:T83" si="22">P84+P87+P90+P93</f>
        <v>0</v>
      </c>
      <c r="Q83" s="34">
        <f t="shared" si="22"/>
        <v>850000</v>
      </c>
      <c r="R83" s="34">
        <f t="shared" si="22"/>
        <v>0</v>
      </c>
      <c r="S83" s="34">
        <f t="shared" si="22"/>
        <v>850000</v>
      </c>
      <c r="T83" s="192">
        <f t="shared" si="22"/>
        <v>0</v>
      </c>
      <c r="U83" s="193"/>
    </row>
    <row r="84" spans="1:21" ht="18.75" hidden="1" x14ac:dyDescent="0.3">
      <c r="A84" s="498">
        <v>65</v>
      </c>
      <c r="B84" s="513" t="s">
        <v>364</v>
      </c>
      <c r="C84" s="512"/>
      <c r="D84" s="512"/>
      <c r="E84" s="512"/>
      <c r="F84" s="36" t="s">
        <v>12</v>
      </c>
      <c r="G84" s="36" t="s">
        <v>357</v>
      </c>
      <c r="H84" s="36" t="s">
        <v>9</v>
      </c>
      <c r="I84" s="36" t="s">
        <v>26</v>
      </c>
      <c r="J84" s="36" t="s">
        <v>27</v>
      </c>
      <c r="K84" s="36" t="s">
        <v>141</v>
      </c>
      <c r="L84" s="191"/>
      <c r="M84" s="34">
        <f t="shared" si="21"/>
        <v>10000</v>
      </c>
      <c r="N84" s="34">
        <f t="shared" si="21"/>
        <v>0</v>
      </c>
      <c r="O84" s="34">
        <f t="shared" si="21"/>
        <v>0</v>
      </c>
      <c r="P84" s="34">
        <f t="shared" si="21"/>
        <v>0</v>
      </c>
      <c r="Q84" s="34">
        <f t="shared" si="21"/>
        <v>0</v>
      </c>
      <c r="R84" s="34">
        <f t="shared" si="21"/>
        <v>0</v>
      </c>
      <c r="S84" s="34">
        <f t="shared" si="21"/>
        <v>0</v>
      </c>
      <c r="T84" s="192">
        <f t="shared" si="21"/>
        <v>0</v>
      </c>
      <c r="U84" s="193"/>
    </row>
    <row r="85" spans="1:21" ht="37.5" hidden="1" x14ac:dyDescent="0.2">
      <c r="A85" s="498">
        <v>66</v>
      </c>
      <c r="B85" s="216" t="s">
        <v>149</v>
      </c>
      <c r="C85" s="35"/>
      <c r="D85" s="35"/>
      <c r="E85" s="35"/>
      <c r="F85" s="36" t="s">
        <v>12</v>
      </c>
      <c r="G85" s="36" t="s">
        <v>357</v>
      </c>
      <c r="H85" s="36" t="s">
        <v>9</v>
      </c>
      <c r="I85" s="36" t="s">
        <v>26</v>
      </c>
      <c r="J85" s="36" t="s">
        <v>27</v>
      </c>
      <c r="K85" s="36" t="s">
        <v>141</v>
      </c>
      <c r="L85" s="191">
        <v>200</v>
      </c>
      <c r="M85" s="34">
        <f t="shared" si="21"/>
        <v>10000</v>
      </c>
      <c r="N85" s="34">
        <f t="shared" si="21"/>
        <v>0</v>
      </c>
      <c r="O85" s="34">
        <f t="shared" si="21"/>
        <v>0</v>
      </c>
      <c r="P85" s="34">
        <f t="shared" si="21"/>
        <v>0</v>
      </c>
      <c r="Q85" s="34">
        <f t="shared" si="21"/>
        <v>0</v>
      </c>
      <c r="R85" s="34">
        <f t="shared" si="21"/>
        <v>0</v>
      </c>
      <c r="S85" s="34">
        <f t="shared" si="21"/>
        <v>0</v>
      </c>
      <c r="T85" s="192">
        <f t="shared" si="21"/>
        <v>0</v>
      </c>
      <c r="U85" s="193"/>
    </row>
    <row r="86" spans="1:21" ht="56.25" hidden="1" x14ac:dyDescent="0.2">
      <c r="A86" s="498">
        <v>67</v>
      </c>
      <c r="B86" s="216" t="s">
        <v>150</v>
      </c>
      <c r="C86" s="35"/>
      <c r="D86" s="35"/>
      <c r="E86" s="35"/>
      <c r="F86" s="36" t="s">
        <v>12</v>
      </c>
      <c r="G86" s="36" t="s">
        <v>357</v>
      </c>
      <c r="H86" s="36" t="s">
        <v>9</v>
      </c>
      <c r="I86" s="36" t="s">
        <v>26</v>
      </c>
      <c r="J86" s="36" t="s">
        <v>27</v>
      </c>
      <c r="K86" s="36" t="s">
        <v>141</v>
      </c>
      <c r="L86" s="191">
        <v>240</v>
      </c>
      <c r="M86" s="34">
        <f>'4 Вед. структура'!M51</f>
        <v>10000</v>
      </c>
      <c r="N86" s="34">
        <f>'4 Вед. структура'!N51</f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192">
        <v>0</v>
      </c>
      <c r="U86" s="193"/>
    </row>
    <row r="87" spans="1:21" ht="93.75" x14ac:dyDescent="0.2">
      <c r="A87" s="498">
        <v>68</v>
      </c>
      <c r="B87" s="215" t="s">
        <v>361</v>
      </c>
      <c r="C87" s="54"/>
      <c r="D87" s="54"/>
      <c r="E87" s="54"/>
      <c r="F87" s="36" t="s">
        <v>12</v>
      </c>
      <c r="G87" s="36" t="s">
        <v>357</v>
      </c>
      <c r="H87" s="36" t="s">
        <v>9</v>
      </c>
      <c r="I87" s="36" t="s">
        <v>26</v>
      </c>
      <c r="J87" s="36" t="s">
        <v>162</v>
      </c>
      <c r="K87" s="36" t="s">
        <v>141</v>
      </c>
      <c r="L87" s="191"/>
      <c r="M87" s="34">
        <f>M88</f>
        <v>0</v>
      </c>
      <c r="N87" s="34">
        <f>N88</f>
        <v>0</v>
      </c>
      <c r="O87" s="34">
        <f>'4 Вед. структура'!O104</f>
        <v>50000</v>
      </c>
      <c r="P87" s="34">
        <f>'4 Вед. структура'!P104</f>
        <v>0</v>
      </c>
      <c r="Q87" s="34">
        <f>'4 Вед. структура'!Q104</f>
        <v>150000</v>
      </c>
      <c r="R87" s="34">
        <f>'4 Вед. структура'!R104</f>
        <v>0</v>
      </c>
      <c r="S87" s="34">
        <f>'4 Вед. структура'!S104</f>
        <v>150000</v>
      </c>
      <c r="T87" s="34">
        <f>'4 Вед. структура'!T104</f>
        <v>0</v>
      </c>
      <c r="U87" s="193"/>
    </row>
    <row r="88" spans="1:21" ht="37.5" x14ac:dyDescent="0.2">
      <c r="A88" s="498">
        <v>69</v>
      </c>
      <c r="B88" s="216" t="s">
        <v>149</v>
      </c>
      <c r="C88" s="35"/>
      <c r="D88" s="35"/>
      <c r="E88" s="35"/>
      <c r="F88" s="36" t="s">
        <v>12</v>
      </c>
      <c r="G88" s="36" t="s">
        <v>357</v>
      </c>
      <c r="H88" s="36" t="s">
        <v>9</v>
      </c>
      <c r="I88" s="36" t="s">
        <v>26</v>
      </c>
      <c r="J88" s="36" t="s">
        <v>162</v>
      </c>
      <c r="K88" s="36" t="s">
        <v>141</v>
      </c>
      <c r="L88" s="191">
        <v>200</v>
      </c>
      <c r="M88" s="34">
        <f>M89</f>
        <v>0</v>
      </c>
      <c r="N88" s="34">
        <f>N89</f>
        <v>0</v>
      </c>
      <c r="O88" s="34">
        <f>'4 Вед. структура'!O105</f>
        <v>50000</v>
      </c>
      <c r="P88" s="34">
        <f>'4 Вед. структура'!P105</f>
        <v>0</v>
      </c>
      <c r="Q88" s="34">
        <f>'4 Вед. структура'!Q105</f>
        <v>150000</v>
      </c>
      <c r="R88" s="34">
        <f>'4 Вед. структура'!R105</f>
        <v>0</v>
      </c>
      <c r="S88" s="34">
        <f>'4 Вед. структура'!S105</f>
        <v>150000</v>
      </c>
      <c r="T88" s="34">
        <f>'4 Вед. структура'!T105</f>
        <v>0</v>
      </c>
      <c r="U88" s="193"/>
    </row>
    <row r="89" spans="1:21" ht="56.25" x14ac:dyDescent="0.2">
      <c r="A89" s="498">
        <v>70</v>
      </c>
      <c r="B89" s="216" t="s">
        <v>150</v>
      </c>
      <c r="C89" s="35"/>
      <c r="D89" s="35"/>
      <c r="E89" s="35"/>
      <c r="F89" s="36" t="s">
        <v>12</v>
      </c>
      <c r="G89" s="36" t="s">
        <v>357</v>
      </c>
      <c r="H89" s="36" t="s">
        <v>9</v>
      </c>
      <c r="I89" s="36" t="s">
        <v>26</v>
      </c>
      <c r="J89" s="36" t="s">
        <v>162</v>
      </c>
      <c r="K89" s="36" t="s">
        <v>141</v>
      </c>
      <c r="L89" s="191">
        <v>240</v>
      </c>
      <c r="M89" s="34">
        <f>'4 Вед. структура'!M60</f>
        <v>0</v>
      </c>
      <c r="N89" s="34">
        <f>'4 Вед. структура'!N60</f>
        <v>0</v>
      </c>
      <c r="O89" s="34">
        <f>'4 Вед. структура'!O106</f>
        <v>50000</v>
      </c>
      <c r="P89" s="34">
        <f>'4 Вед. структура'!P106</f>
        <v>0</v>
      </c>
      <c r="Q89" s="34">
        <f>'4 Вед. структура'!Q106</f>
        <v>150000</v>
      </c>
      <c r="R89" s="34">
        <f>'4 Вед. структура'!R106</f>
        <v>0</v>
      </c>
      <c r="S89" s="34">
        <f>'4 Вед. структура'!S106</f>
        <v>150000</v>
      </c>
      <c r="T89" s="34">
        <f>'4 Вед. структура'!T106</f>
        <v>0</v>
      </c>
      <c r="U89" s="193"/>
    </row>
    <row r="90" spans="1:21" ht="75" x14ac:dyDescent="0.2">
      <c r="A90" s="498">
        <v>71</v>
      </c>
      <c r="B90" s="215" t="s">
        <v>360</v>
      </c>
      <c r="C90" s="54"/>
      <c r="D90" s="54"/>
      <c r="E90" s="54"/>
      <c r="F90" s="36" t="s">
        <v>12</v>
      </c>
      <c r="G90" s="36" t="s">
        <v>357</v>
      </c>
      <c r="H90" s="36" t="s">
        <v>9</v>
      </c>
      <c r="I90" s="36" t="s">
        <v>26</v>
      </c>
      <c r="J90" s="36" t="s">
        <v>99</v>
      </c>
      <c r="K90" s="36" t="s">
        <v>141</v>
      </c>
      <c r="L90" s="191"/>
      <c r="M90" s="34">
        <f t="shared" ref="M90:T91" si="23">M91</f>
        <v>4061409.5599999996</v>
      </c>
      <c r="N90" s="34">
        <f t="shared" si="23"/>
        <v>741784.46</v>
      </c>
      <c r="O90" s="34">
        <f t="shared" si="23"/>
        <v>450000</v>
      </c>
      <c r="P90" s="34">
        <f t="shared" si="23"/>
        <v>0</v>
      </c>
      <c r="Q90" s="34">
        <f t="shared" si="23"/>
        <v>550000</v>
      </c>
      <c r="R90" s="34">
        <f t="shared" si="23"/>
        <v>0</v>
      </c>
      <c r="S90" s="34">
        <f t="shared" si="23"/>
        <v>550000</v>
      </c>
      <c r="T90" s="192">
        <f t="shared" si="23"/>
        <v>0</v>
      </c>
      <c r="U90" s="193"/>
    </row>
    <row r="91" spans="1:21" ht="37.5" x14ac:dyDescent="0.2">
      <c r="A91" s="498">
        <v>72</v>
      </c>
      <c r="B91" s="216" t="s">
        <v>149</v>
      </c>
      <c r="C91" s="35"/>
      <c r="D91" s="35"/>
      <c r="E91" s="35"/>
      <c r="F91" s="36" t="s">
        <v>12</v>
      </c>
      <c r="G91" s="36" t="s">
        <v>357</v>
      </c>
      <c r="H91" s="36" t="s">
        <v>9</v>
      </c>
      <c r="I91" s="36" t="s">
        <v>26</v>
      </c>
      <c r="J91" s="36" t="s">
        <v>99</v>
      </c>
      <c r="K91" s="36" t="s">
        <v>141</v>
      </c>
      <c r="L91" s="191">
        <v>200</v>
      </c>
      <c r="M91" s="34">
        <f t="shared" si="23"/>
        <v>4061409.5599999996</v>
      </c>
      <c r="N91" s="34">
        <f t="shared" si="23"/>
        <v>741784.46</v>
      </c>
      <c r="O91" s="34">
        <f t="shared" si="23"/>
        <v>450000</v>
      </c>
      <c r="P91" s="34">
        <f t="shared" si="23"/>
        <v>0</v>
      </c>
      <c r="Q91" s="34">
        <f t="shared" si="23"/>
        <v>550000</v>
      </c>
      <c r="R91" s="34">
        <f t="shared" si="23"/>
        <v>0</v>
      </c>
      <c r="S91" s="34">
        <f t="shared" si="23"/>
        <v>550000</v>
      </c>
      <c r="T91" s="192">
        <f t="shared" si="23"/>
        <v>0</v>
      </c>
      <c r="U91" s="193"/>
    </row>
    <row r="92" spans="1:21" ht="56.25" x14ac:dyDescent="0.2">
      <c r="A92" s="498">
        <v>73</v>
      </c>
      <c r="B92" s="216" t="s">
        <v>150</v>
      </c>
      <c r="C92" s="35"/>
      <c r="D92" s="35"/>
      <c r="E92" s="35"/>
      <c r="F92" s="36" t="s">
        <v>12</v>
      </c>
      <c r="G92" s="36" t="s">
        <v>357</v>
      </c>
      <c r="H92" s="36" t="s">
        <v>9</v>
      </c>
      <c r="I92" s="36" t="s">
        <v>26</v>
      </c>
      <c r="J92" s="36" t="s">
        <v>99</v>
      </c>
      <c r="K92" s="36" t="s">
        <v>141</v>
      </c>
      <c r="L92" s="191">
        <v>240</v>
      </c>
      <c r="M92" s="34">
        <f>'4 Вед. структура'!M66</f>
        <v>4061409.5599999996</v>
      </c>
      <c r="N92" s="34">
        <f>'4 Вед. структура'!N66</f>
        <v>741784.46</v>
      </c>
      <c r="O92" s="34">
        <f>'4 Вед. структура'!O109</f>
        <v>450000</v>
      </c>
      <c r="P92" s="34">
        <f>'4 Вед. структура'!P109</f>
        <v>0</v>
      </c>
      <c r="Q92" s="34">
        <f>'4 Вед. структура'!Q109</f>
        <v>550000</v>
      </c>
      <c r="R92" s="34">
        <f>'4 Вед. структура'!R109</f>
        <v>0</v>
      </c>
      <c r="S92" s="34">
        <f>'4 Вед. структура'!S109</f>
        <v>550000</v>
      </c>
      <c r="T92" s="192">
        <f>'4 Вед. структура'!T109</f>
        <v>0</v>
      </c>
      <c r="U92" s="193"/>
    </row>
    <row r="93" spans="1:21" ht="75" x14ac:dyDescent="0.2">
      <c r="A93" s="498">
        <v>74</v>
      </c>
      <c r="B93" s="216" t="str">
        <f>'4 Вед. структура'!B63</f>
        <v>Мероприятия по содержанию учебно-консультационных пунктов для обучения населения по гражданской обороне и защите от чрезвычайных ситуаций</v>
      </c>
      <c r="C93" s="35"/>
      <c r="D93" s="35"/>
      <c r="E93" s="35"/>
      <c r="F93" s="36" t="s">
        <v>12</v>
      </c>
      <c r="G93" s="36" t="s">
        <v>357</v>
      </c>
      <c r="H93" s="36" t="s">
        <v>9</v>
      </c>
      <c r="I93" s="36" t="s">
        <v>26</v>
      </c>
      <c r="J93" s="36" t="s">
        <v>369</v>
      </c>
      <c r="K93" s="36"/>
      <c r="L93" s="191"/>
      <c r="M93" s="34"/>
      <c r="N93" s="34"/>
      <c r="O93" s="34">
        <f>'4 Вед. структура'!O110</f>
        <v>50000</v>
      </c>
      <c r="P93" s="34">
        <f>'4 Вед. структура'!P110</f>
        <v>0</v>
      </c>
      <c r="Q93" s="34">
        <f>'4 Вед. структура'!Q110</f>
        <v>150000</v>
      </c>
      <c r="R93" s="34">
        <f>'4 Вед. структура'!R110</f>
        <v>0</v>
      </c>
      <c r="S93" s="34">
        <f>'4 Вед. структура'!S110</f>
        <v>150000</v>
      </c>
      <c r="T93" s="34">
        <f>'4 Вед. структура'!T110</f>
        <v>0</v>
      </c>
      <c r="U93" s="193"/>
    </row>
    <row r="94" spans="1:21" ht="37.5" x14ac:dyDescent="0.2">
      <c r="A94" s="498">
        <v>75</v>
      </c>
      <c r="B94" s="216" t="s">
        <v>149</v>
      </c>
      <c r="C94" s="35"/>
      <c r="D94" s="35"/>
      <c r="E94" s="35"/>
      <c r="F94" s="36" t="s">
        <v>12</v>
      </c>
      <c r="G94" s="36" t="s">
        <v>357</v>
      </c>
      <c r="H94" s="36" t="s">
        <v>9</v>
      </c>
      <c r="I94" s="36" t="s">
        <v>26</v>
      </c>
      <c r="J94" s="36" t="s">
        <v>369</v>
      </c>
      <c r="K94" s="36" t="s">
        <v>141</v>
      </c>
      <c r="L94" s="191">
        <v>200</v>
      </c>
      <c r="M94" s="34"/>
      <c r="N94" s="34"/>
      <c r="O94" s="34">
        <f>'4 Вед. структура'!O111</f>
        <v>50000</v>
      </c>
      <c r="P94" s="34">
        <f>'4 Вед. структура'!P111</f>
        <v>0</v>
      </c>
      <c r="Q94" s="34">
        <f>'4 Вед. структура'!Q111</f>
        <v>150000</v>
      </c>
      <c r="R94" s="34">
        <f>'4 Вед. структура'!R111</f>
        <v>0</v>
      </c>
      <c r="S94" s="34">
        <f>'4 Вед. структура'!S111</f>
        <v>150000</v>
      </c>
      <c r="T94" s="34">
        <f>'4 Вед. структура'!T111</f>
        <v>0</v>
      </c>
      <c r="U94" s="193"/>
    </row>
    <row r="95" spans="1:21" ht="56.25" x14ac:dyDescent="0.2">
      <c r="A95" s="498">
        <v>76</v>
      </c>
      <c r="B95" s="216" t="s">
        <v>150</v>
      </c>
      <c r="C95" s="35"/>
      <c r="D95" s="35"/>
      <c r="E95" s="35"/>
      <c r="F95" s="36" t="s">
        <v>12</v>
      </c>
      <c r="G95" s="36" t="s">
        <v>357</v>
      </c>
      <c r="H95" s="36" t="s">
        <v>9</v>
      </c>
      <c r="I95" s="36" t="s">
        <v>26</v>
      </c>
      <c r="J95" s="36" t="s">
        <v>369</v>
      </c>
      <c r="K95" s="36" t="s">
        <v>141</v>
      </c>
      <c r="L95" s="191">
        <v>240</v>
      </c>
      <c r="M95" s="34"/>
      <c r="N95" s="34"/>
      <c r="O95" s="34">
        <f>'4 Вед. структура'!O112</f>
        <v>50000</v>
      </c>
      <c r="P95" s="34">
        <f>'4 Вед. структура'!P112</f>
        <v>0</v>
      </c>
      <c r="Q95" s="34">
        <f>'4 Вед. структура'!Q112</f>
        <v>150000</v>
      </c>
      <c r="R95" s="34">
        <f>'4 Вед. структура'!R112</f>
        <v>0</v>
      </c>
      <c r="S95" s="34">
        <f>'4 Вед. структура'!S112</f>
        <v>150000</v>
      </c>
      <c r="T95" s="34">
        <f>'4 Вед. структура'!T112</f>
        <v>0</v>
      </c>
      <c r="U95" s="193"/>
    </row>
    <row r="96" spans="1:21" ht="75" x14ac:dyDescent="0.2">
      <c r="A96" s="498">
        <v>77</v>
      </c>
      <c r="B96" s="215" t="s">
        <v>242</v>
      </c>
      <c r="C96" s="54"/>
      <c r="D96" s="54"/>
      <c r="E96" s="54"/>
      <c r="F96" s="36" t="s">
        <v>12</v>
      </c>
      <c r="G96" s="36" t="s">
        <v>142</v>
      </c>
      <c r="H96" s="36" t="s">
        <v>47</v>
      </c>
      <c r="I96" s="36"/>
      <c r="J96" s="36"/>
      <c r="K96" s="36"/>
      <c r="L96" s="191"/>
      <c r="M96" s="34" t="e">
        <f>M98+M101+M107+M114+#REF!+M123+M120+M128</f>
        <v>#REF!</v>
      </c>
      <c r="N96" s="34" t="e">
        <f>N98+N101+N107+N114+#REF!+N123+N120+N128</f>
        <v>#REF!</v>
      </c>
      <c r="O96" s="34">
        <f t="shared" ref="O96" si="24">O98+O101+O107+O114+O123+O120+O128</f>
        <v>7866269</v>
      </c>
      <c r="P96" s="34">
        <f t="shared" ref="P96:T96" si="25">P98+P101+P107+P114+P123+P120+P128</f>
        <v>994853.46</v>
      </c>
      <c r="Q96" s="34">
        <f t="shared" si="25"/>
        <v>7416269</v>
      </c>
      <c r="R96" s="34">
        <f t="shared" si="25"/>
        <v>994853.46</v>
      </c>
      <c r="S96" s="34">
        <f t="shared" si="25"/>
        <v>7439569</v>
      </c>
      <c r="T96" s="192">
        <f t="shared" si="25"/>
        <v>994853.46</v>
      </c>
      <c r="U96" s="193"/>
    </row>
    <row r="97" spans="1:21" ht="56.25" x14ac:dyDescent="0.2">
      <c r="A97" s="498">
        <v>78</v>
      </c>
      <c r="B97" s="215" t="s">
        <v>384</v>
      </c>
      <c r="C97" s="54"/>
      <c r="D97" s="54"/>
      <c r="E97" s="54"/>
      <c r="F97" s="36" t="s">
        <v>12</v>
      </c>
      <c r="G97" s="36" t="s">
        <v>142</v>
      </c>
      <c r="H97" s="36" t="s">
        <v>9</v>
      </c>
      <c r="I97" s="36"/>
      <c r="J97" s="36"/>
      <c r="K97" s="36"/>
      <c r="L97" s="191"/>
      <c r="M97" s="34">
        <f t="shared" ref="M97:T102" si="26">M98</f>
        <v>741784.46</v>
      </c>
      <c r="N97" s="34">
        <f t="shared" si="26"/>
        <v>741784.46</v>
      </c>
      <c r="O97" s="34">
        <f>O98+O101+O107+O114+O117+O120+O123+O128</f>
        <v>7866269</v>
      </c>
      <c r="P97" s="34">
        <f t="shared" ref="P97:T97" si="27">P98+P101+P107+P114+P117+P120+P123+P128</f>
        <v>994853.46</v>
      </c>
      <c r="Q97" s="34">
        <f t="shared" si="27"/>
        <v>7416269</v>
      </c>
      <c r="R97" s="34">
        <f t="shared" si="27"/>
        <v>994853.46</v>
      </c>
      <c r="S97" s="34">
        <f t="shared" si="27"/>
        <v>7439569</v>
      </c>
      <c r="T97" s="192">
        <f t="shared" si="27"/>
        <v>994853.46</v>
      </c>
      <c r="U97" s="193"/>
    </row>
    <row r="98" spans="1:21" ht="56.25" x14ac:dyDescent="0.2">
      <c r="A98" s="498">
        <v>79</v>
      </c>
      <c r="B98" s="215" t="s">
        <v>159</v>
      </c>
      <c r="C98" s="54"/>
      <c r="D98" s="54"/>
      <c r="E98" s="54"/>
      <c r="F98" s="36" t="s">
        <v>12</v>
      </c>
      <c r="G98" s="36" t="s">
        <v>142</v>
      </c>
      <c r="H98" s="36" t="s">
        <v>9</v>
      </c>
      <c r="I98" s="36" t="s">
        <v>5</v>
      </c>
      <c r="J98" s="36" t="s">
        <v>99</v>
      </c>
      <c r="K98" s="36" t="s">
        <v>141</v>
      </c>
      <c r="L98" s="191"/>
      <c r="M98" s="34">
        <f t="shared" si="26"/>
        <v>741784.46</v>
      </c>
      <c r="N98" s="34">
        <f t="shared" si="26"/>
        <v>741784.46</v>
      </c>
      <c r="O98" s="34">
        <f t="shared" si="26"/>
        <v>741784.46</v>
      </c>
      <c r="P98" s="34">
        <f t="shared" si="26"/>
        <v>741784.46</v>
      </c>
      <c r="Q98" s="34">
        <f t="shared" si="26"/>
        <v>741784.46</v>
      </c>
      <c r="R98" s="34">
        <f t="shared" si="26"/>
        <v>741784.46</v>
      </c>
      <c r="S98" s="34">
        <f t="shared" si="26"/>
        <v>741784.46</v>
      </c>
      <c r="T98" s="192">
        <f t="shared" si="26"/>
        <v>741784.46</v>
      </c>
      <c r="U98" s="193"/>
    </row>
    <row r="99" spans="1:21" ht="93.75" x14ac:dyDescent="0.2">
      <c r="A99" s="498">
        <v>80</v>
      </c>
      <c r="B99" s="216" t="s">
        <v>146</v>
      </c>
      <c r="C99" s="35"/>
      <c r="D99" s="35"/>
      <c r="E99" s="35"/>
      <c r="F99" s="36" t="s">
        <v>12</v>
      </c>
      <c r="G99" s="36" t="s">
        <v>142</v>
      </c>
      <c r="H99" s="36" t="s">
        <v>9</v>
      </c>
      <c r="I99" s="36" t="s">
        <v>5</v>
      </c>
      <c r="J99" s="36" t="s">
        <v>99</v>
      </c>
      <c r="K99" s="36" t="s">
        <v>141</v>
      </c>
      <c r="L99" s="191">
        <v>100</v>
      </c>
      <c r="M99" s="34">
        <f t="shared" si="26"/>
        <v>741784.46</v>
      </c>
      <c r="N99" s="34">
        <f t="shared" si="26"/>
        <v>741784.46</v>
      </c>
      <c r="O99" s="34">
        <f t="shared" si="26"/>
        <v>741784.46</v>
      </c>
      <c r="P99" s="34">
        <f t="shared" si="26"/>
        <v>741784.46</v>
      </c>
      <c r="Q99" s="34">
        <f t="shared" si="26"/>
        <v>741784.46</v>
      </c>
      <c r="R99" s="34">
        <f t="shared" si="26"/>
        <v>741784.46</v>
      </c>
      <c r="S99" s="34">
        <f t="shared" si="26"/>
        <v>741784.46</v>
      </c>
      <c r="T99" s="192">
        <f t="shared" si="26"/>
        <v>741784.46</v>
      </c>
      <c r="U99" s="193"/>
    </row>
    <row r="100" spans="1:21" ht="37.5" x14ac:dyDescent="0.2">
      <c r="A100" s="498">
        <v>81</v>
      </c>
      <c r="B100" s="216" t="s">
        <v>160</v>
      </c>
      <c r="C100" s="35"/>
      <c r="D100" s="35"/>
      <c r="E100" s="35"/>
      <c r="F100" s="36" t="s">
        <v>12</v>
      </c>
      <c r="G100" s="36" t="s">
        <v>142</v>
      </c>
      <c r="H100" s="36" t="s">
        <v>9</v>
      </c>
      <c r="I100" s="36" t="s">
        <v>5</v>
      </c>
      <c r="J100" s="36" t="s">
        <v>99</v>
      </c>
      <c r="K100" s="36" t="s">
        <v>141</v>
      </c>
      <c r="L100" s="191">
        <v>120</v>
      </c>
      <c r="M100" s="34">
        <f>'4 Вед. структура'!M70</f>
        <v>741784.46</v>
      </c>
      <c r="N100" s="34">
        <f>'4 Вед. структура'!N70</f>
        <v>741784.46</v>
      </c>
      <c r="O100" s="34">
        <f>'4 Вед. структура'!O70</f>
        <v>741784.46</v>
      </c>
      <c r="P100" s="34">
        <f>'4 Вед. структура'!P70</f>
        <v>741784.46</v>
      </c>
      <c r="Q100" s="34">
        <f>'4 Вед. структура'!Q70</f>
        <v>741784.46</v>
      </c>
      <c r="R100" s="34">
        <f>'4 Вед. структура'!R70</f>
        <v>741784.46</v>
      </c>
      <c r="S100" s="34">
        <f>'4 Вед. структура'!S70</f>
        <v>741784.46</v>
      </c>
      <c r="T100" s="192">
        <f>'4 Вед. структура'!T70</f>
        <v>741784.46</v>
      </c>
      <c r="U100" s="193"/>
    </row>
    <row r="101" spans="1:21" ht="56.25" x14ac:dyDescent="0.2">
      <c r="A101" s="498">
        <v>82</v>
      </c>
      <c r="B101" s="216" t="s">
        <v>161</v>
      </c>
      <c r="C101" s="35"/>
      <c r="D101" s="35"/>
      <c r="E101" s="35"/>
      <c r="F101" s="36" t="s">
        <v>12</v>
      </c>
      <c r="G101" s="36" t="s">
        <v>142</v>
      </c>
      <c r="H101" s="36" t="s">
        <v>9</v>
      </c>
      <c r="I101" s="36" t="s">
        <v>26</v>
      </c>
      <c r="J101" s="36" t="s">
        <v>162</v>
      </c>
      <c r="K101" s="36" t="s">
        <v>141</v>
      </c>
      <c r="L101" s="191"/>
      <c r="M101" s="34">
        <f>M102+M104</f>
        <v>361158.99</v>
      </c>
      <c r="N101" s="34">
        <f>N102+N104</f>
        <v>0</v>
      </c>
      <c r="O101" s="34">
        <f>O102+O104</f>
        <v>470600</v>
      </c>
      <c r="P101" s="34">
        <f t="shared" ref="P101:T101" si="28">P102+P104</f>
        <v>0</v>
      </c>
      <c r="Q101" s="34">
        <f t="shared" si="28"/>
        <v>375600</v>
      </c>
      <c r="R101" s="34">
        <f t="shared" si="28"/>
        <v>0</v>
      </c>
      <c r="S101" s="34">
        <f t="shared" si="28"/>
        <v>375600</v>
      </c>
      <c r="T101" s="192">
        <f t="shared" si="28"/>
        <v>0</v>
      </c>
      <c r="U101" s="193"/>
    </row>
    <row r="102" spans="1:21" ht="37.5" x14ac:dyDescent="0.2">
      <c r="A102" s="498">
        <v>83</v>
      </c>
      <c r="B102" s="216" t="s">
        <v>149</v>
      </c>
      <c r="C102" s="35"/>
      <c r="D102" s="35"/>
      <c r="E102" s="35"/>
      <c r="F102" s="36" t="s">
        <v>12</v>
      </c>
      <c r="G102" s="36" t="s">
        <v>142</v>
      </c>
      <c r="H102" s="36" t="s">
        <v>9</v>
      </c>
      <c r="I102" s="36" t="s">
        <v>26</v>
      </c>
      <c r="J102" s="36" t="s">
        <v>162</v>
      </c>
      <c r="K102" s="36" t="s">
        <v>141</v>
      </c>
      <c r="L102" s="191">
        <v>200</v>
      </c>
      <c r="M102" s="34">
        <f t="shared" si="26"/>
        <v>265758.99</v>
      </c>
      <c r="N102" s="34">
        <f t="shared" si="26"/>
        <v>0</v>
      </c>
      <c r="O102" s="34">
        <f t="shared" si="26"/>
        <v>345600</v>
      </c>
      <c r="P102" s="34">
        <f t="shared" si="26"/>
        <v>0</v>
      </c>
      <c r="Q102" s="34">
        <f t="shared" si="26"/>
        <v>345600</v>
      </c>
      <c r="R102" s="34">
        <f t="shared" si="26"/>
        <v>0</v>
      </c>
      <c r="S102" s="34">
        <f t="shared" si="26"/>
        <v>345600</v>
      </c>
      <c r="T102" s="192">
        <f t="shared" si="26"/>
        <v>0</v>
      </c>
      <c r="U102" s="193"/>
    </row>
    <row r="103" spans="1:21" ht="56.25" x14ac:dyDescent="0.2">
      <c r="A103" s="498">
        <v>84</v>
      </c>
      <c r="B103" s="216" t="s">
        <v>150</v>
      </c>
      <c r="C103" s="35"/>
      <c r="D103" s="35"/>
      <c r="E103" s="35"/>
      <c r="F103" s="36" t="s">
        <v>12</v>
      </c>
      <c r="G103" s="36" t="s">
        <v>142</v>
      </c>
      <c r="H103" s="36" t="s">
        <v>9</v>
      </c>
      <c r="I103" s="36" t="s">
        <v>26</v>
      </c>
      <c r="J103" s="36" t="s">
        <v>162</v>
      </c>
      <c r="K103" s="36" t="s">
        <v>141</v>
      </c>
      <c r="L103" s="191">
        <v>240</v>
      </c>
      <c r="M103" s="34">
        <f>'4 Вед. структура'!M73</f>
        <v>265758.99</v>
      </c>
      <c r="N103" s="34">
        <f>'4 Вед. структура'!N73</f>
        <v>0</v>
      </c>
      <c r="O103" s="34">
        <f>'4 Вед. структура'!O73</f>
        <v>345600</v>
      </c>
      <c r="P103" s="34">
        <f>'4 Вед. структура'!P73</f>
        <v>0</v>
      </c>
      <c r="Q103" s="34">
        <f>'4 Вед. структура'!Q73</f>
        <v>345600</v>
      </c>
      <c r="R103" s="34">
        <f>'4 Вед. структура'!R73</f>
        <v>0</v>
      </c>
      <c r="S103" s="34">
        <f>'4 Вед. структура'!S73</f>
        <v>345600</v>
      </c>
      <c r="T103" s="192">
        <f>'4 Вед. структура'!T73</f>
        <v>0</v>
      </c>
      <c r="U103" s="193"/>
    </row>
    <row r="104" spans="1:21" ht="18.75" x14ac:dyDescent="0.2">
      <c r="A104" s="498">
        <v>85</v>
      </c>
      <c r="B104" s="215" t="s">
        <v>154</v>
      </c>
      <c r="C104" s="54"/>
      <c r="D104" s="54"/>
      <c r="E104" s="54"/>
      <c r="F104" s="36" t="s">
        <v>12</v>
      </c>
      <c r="G104" s="36" t="s">
        <v>142</v>
      </c>
      <c r="H104" s="36" t="s">
        <v>9</v>
      </c>
      <c r="I104" s="36" t="s">
        <v>26</v>
      </c>
      <c r="J104" s="36" t="s">
        <v>162</v>
      </c>
      <c r="K104" s="36" t="s">
        <v>141</v>
      </c>
      <c r="L104" s="191">
        <v>800</v>
      </c>
      <c r="M104" s="34">
        <f>M105+M106</f>
        <v>95400</v>
      </c>
      <c r="N104" s="34">
        <f>N105</f>
        <v>0</v>
      </c>
      <c r="O104" s="34">
        <f t="shared" ref="O104" si="29">O105+O106</f>
        <v>125000</v>
      </c>
      <c r="P104" s="34">
        <f t="shared" ref="P104:T104" si="30">P105+P106</f>
        <v>0</v>
      </c>
      <c r="Q104" s="34">
        <f t="shared" si="30"/>
        <v>30000</v>
      </c>
      <c r="R104" s="34">
        <f t="shared" si="30"/>
        <v>0</v>
      </c>
      <c r="S104" s="34">
        <f t="shared" si="30"/>
        <v>30000</v>
      </c>
      <c r="T104" s="192">
        <f t="shared" si="30"/>
        <v>0</v>
      </c>
      <c r="U104" s="193"/>
    </row>
    <row r="105" spans="1:21" ht="37.5" x14ac:dyDescent="0.2">
      <c r="A105" s="498">
        <v>86</v>
      </c>
      <c r="B105" s="216" t="s">
        <v>332</v>
      </c>
      <c r="C105" s="35"/>
      <c r="D105" s="35"/>
      <c r="E105" s="35"/>
      <c r="F105" s="36" t="s">
        <v>12</v>
      </c>
      <c r="G105" s="36" t="s">
        <v>142</v>
      </c>
      <c r="H105" s="36" t="s">
        <v>9</v>
      </c>
      <c r="I105" s="36" t="s">
        <v>26</v>
      </c>
      <c r="J105" s="36" t="s">
        <v>162</v>
      </c>
      <c r="K105" s="36" t="s">
        <v>141</v>
      </c>
      <c r="L105" s="191">
        <v>830</v>
      </c>
      <c r="M105" s="34">
        <f>'4 Вед. структура'!M75</f>
        <v>36900</v>
      </c>
      <c r="N105" s="34">
        <f>'4 Вед. структура'!N75</f>
        <v>0</v>
      </c>
      <c r="O105" s="34">
        <f>'4 Вед. структура'!O75</f>
        <v>25000</v>
      </c>
      <c r="P105" s="34">
        <f>'4 Вед. структура'!P75</f>
        <v>0</v>
      </c>
      <c r="Q105" s="34">
        <f>'4 Вед. структура'!Q75</f>
        <v>25000</v>
      </c>
      <c r="R105" s="34">
        <f>'4 Вед. структура'!R75</f>
        <v>0</v>
      </c>
      <c r="S105" s="34">
        <f>'4 Вед. структура'!S75</f>
        <v>25000</v>
      </c>
      <c r="T105" s="192">
        <f>'4 Вед. структура'!T75</f>
        <v>0</v>
      </c>
      <c r="U105" s="193"/>
    </row>
    <row r="106" spans="1:21" ht="37.5" x14ac:dyDescent="0.2">
      <c r="A106" s="498">
        <v>87</v>
      </c>
      <c r="B106" s="216" t="s">
        <v>332</v>
      </c>
      <c r="C106" s="35"/>
      <c r="D106" s="35"/>
      <c r="E106" s="35"/>
      <c r="F106" s="36" t="s">
        <v>12</v>
      </c>
      <c r="G106" s="36" t="s">
        <v>142</v>
      </c>
      <c r="H106" s="36" t="s">
        <v>9</v>
      </c>
      <c r="I106" s="36" t="s">
        <v>26</v>
      </c>
      <c r="J106" s="36" t="s">
        <v>162</v>
      </c>
      <c r="K106" s="36" t="s">
        <v>141</v>
      </c>
      <c r="L106" s="191">
        <v>850</v>
      </c>
      <c r="M106" s="34">
        <f>'4 Вед. структура'!M76</f>
        <v>58500</v>
      </c>
      <c r="N106" s="34">
        <f>'4 Вед. структура'!N76</f>
        <v>0</v>
      </c>
      <c r="O106" s="34">
        <f>'4 Вед. структура'!O76</f>
        <v>100000</v>
      </c>
      <c r="P106" s="34">
        <f>'4 Вед. структура'!P76</f>
        <v>0</v>
      </c>
      <c r="Q106" s="34">
        <f>'4 Вед. структура'!Q76</f>
        <v>5000</v>
      </c>
      <c r="R106" s="34">
        <f>'4 Вед. структура'!R76</f>
        <v>0</v>
      </c>
      <c r="S106" s="34">
        <f>'4 Вед. структура'!S76</f>
        <v>5000</v>
      </c>
      <c r="T106" s="192">
        <f>'4 Вед. структура'!T76</f>
        <v>0</v>
      </c>
      <c r="U106" s="193"/>
    </row>
    <row r="107" spans="1:21" ht="56.25" x14ac:dyDescent="0.2">
      <c r="A107" s="498">
        <v>88</v>
      </c>
      <c r="B107" s="215" t="s">
        <v>159</v>
      </c>
      <c r="C107" s="54"/>
      <c r="D107" s="54"/>
      <c r="E107" s="54"/>
      <c r="F107" s="36" t="s">
        <v>12</v>
      </c>
      <c r="G107" s="36" t="s">
        <v>142</v>
      </c>
      <c r="H107" s="36" t="s">
        <v>9</v>
      </c>
      <c r="I107" s="36" t="s">
        <v>26</v>
      </c>
      <c r="J107" s="36" t="s">
        <v>99</v>
      </c>
      <c r="K107" s="36" t="s">
        <v>141</v>
      </c>
      <c r="L107" s="191"/>
      <c r="M107" s="34">
        <f t="shared" ref="M107:O107" si="31">M108+M110+M112</f>
        <v>2935666.11</v>
      </c>
      <c r="N107" s="34">
        <f t="shared" si="31"/>
        <v>0</v>
      </c>
      <c r="O107" s="34">
        <f t="shared" si="31"/>
        <v>2813215.54</v>
      </c>
      <c r="P107" s="34">
        <f t="shared" ref="P107:T107" si="32">P108+P110+P112</f>
        <v>0</v>
      </c>
      <c r="Q107" s="34">
        <f t="shared" si="32"/>
        <v>2458215.54</v>
      </c>
      <c r="R107" s="34">
        <f t="shared" si="32"/>
        <v>0</v>
      </c>
      <c r="S107" s="34">
        <f t="shared" si="32"/>
        <v>2458215.54</v>
      </c>
      <c r="T107" s="192">
        <f t="shared" si="32"/>
        <v>0</v>
      </c>
      <c r="U107" s="193"/>
    </row>
    <row r="108" spans="1:21" ht="93.75" x14ac:dyDescent="0.2">
      <c r="A108" s="498">
        <v>89</v>
      </c>
      <c r="B108" s="216" t="s">
        <v>146</v>
      </c>
      <c r="C108" s="35"/>
      <c r="D108" s="35"/>
      <c r="E108" s="35"/>
      <c r="F108" s="36" t="s">
        <v>12</v>
      </c>
      <c r="G108" s="36" t="s">
        <v>142</v>
      </c>
      <c r="H108" s="36" t="s">
        <v>9</v>
      </c>
      <c r="I108" s="36" t="s">
        <v>26</v>
      </c>
      <c r="J108" s="36" t="s">
        <v>99</v>
      </c>
      <c r="K108" s="36" t="s">
        <v>141</v>
      </c>
      <c r="L108" s="191">
        <v>100</v>
      </c>
      <c r="M108" s="34">
        <f t="shared" ref="M108:T108" si="33">M109</f>
        <v>1431305.15</v>
      </c>
      <c r="N108" s="34">
        <f t="shared" si="33"/>
        <v>0</v>
      </c>
      <c r="O108" s="34">
        <f t="shared" si="33"/>
        <v>1717215.54</v>
      </c>
      <c r="P108" s="34">
        <f t="shared" si="33"/>
        <v>0</v>
      </c>
      <c r="Q108" s="34">
        <f t="shared" si="33"/>
        <v>1862215.54</v>
      </c>
      <c r="R108" s="34">
        <f t="shared" si="33"/>
        <v>0</v>
      </c>
      <c r="S108" s="34">
        <f t="shared" si="33"/>
        <v>1862215.54</v>
      </c>
      <c r="T108" s="192">
        <f t="shared" si="33"/>
        <v>0</v>
      </c>
      <c r="U108" s="193"/>
    </row>
    <row r="109" spans="1:21" ht="37.5" x14ac:dyDescent="0.2">
      <c r="A109" s="498">
        <v>90</v>
      </c>
      <c r="B109" s="216" t="s">
        <v>160</v>
      </c>
      <c r="C109" s="35"/>
      <c r="D109" s="35"/>
      <c r="E109" s="35"/>
      <c r="F109" s="36" t="s">
        <v>12</v>
      </c>
      <c r="G109" s="36" t="s">
        <v>142</v>
      </c>
      <c r="H109" s="36" t="s">
        <v>9</v>
      </c>
      <c r="I109" s="36" t="s">
        <v>26</v>
      </c>
      <c r="J109" s="36" t="s">
        <v>99</v>
      </c>
      <c r="K109" s="36" t="s">
        <v>141</v>
      </c>
      <c r="L109" s="191">
        <v>110</v>
      </c>
      <c r="M109" s="34">
        <f>'4 Вед. структура'!M79</f>
        <v>1431305.15</v>
      </c>
      <c r="N109" s="34">
        <f>'4 Вед. структура'!N79</f>
        <v>0</v>
      </c>
      <c r="O109" s="34">
        <f>'4 Вед. структура'!O79</f>
        <v>1717215.54</v>
      </c>
      <c r="P109" s="34">
        <f>'4 Вед. структура'!P79</f>
        <v>0</v>
      </c>
      <c r="Q109" s="34">
        <f>'4 Вед. структура'!Q79</f>
        <v>1862215.54</v>
      </c>
      <c r="R109" s="34">
        <f>'4 Вед. структура'!R79</f>
        <v>0</v>
      </c>
      <c r="S109" s="34">
        <f>'4 Вед. структура'!S79</f>
        <v>1862215.54</v>
      </c>
      <c r="T109" s="192">
        <f>'4 Вед. структура'!T79</f>
        <v>0</v>
      </c>
      <c r="U109" s="193"/>
    </row>
    <row r="110" spans="1:21" ht="37.5" x14ac:dyDescent="0.2">
      <c r="A110" s="498">
        <v>91</v>
      </c>
      <c r="B110" s="216" t="s">
        <v>149</v>
      </c>
      <c r="C110" s="35"/>
      <c r="D110" s="35"/>
      <c r="E110" s="35"/>
      <c r="F110" s="36" t="s">
        <v>12</v>
      </c>
      <c r="G110" s="36" t="s">
        <v>142</v>
      </c>
      <c r="H110" s="36" t="s">
        <v>9</v>
      </c>
      <c r="I110" s="36" t="s">
        <v>26</v>
      </c>
      <c r="J110" s="36" t="s">
        <v>99</v>
      </c>
      <c r="K110" s="36" t="s">
        <v>141</v>
      </c>
      <c r="L110" s="191">
        <v>200</v>
      </c>
      <c r="M110" s="34">
        <f>M111</f>
        <v>1467360.96</v>
      </c>
      <c r="N110" s="34">
        <f t="shared" ref="N110:T110" si="34">N111</f>
        <v>0</v>
      </c>
      <c r="O110" s="34">
        <f t="shared" si="34"/>
        <v>1046000</v>
      </c>
      <c r="P110" s="34">
        <f t="shared" si="34"/>
        <v>0</v>
      </c>
      <c r="Q110" s="34">
        <f t="shared" si="34"/>
        <v>546000</v>
      </c>
      <c r="R110" s="34">
        <f t="shared" si="34"/>
        <v>0</v>
      </c>
      <c r="S110" s="34">
        <f t="shared" si="34"/>
        <v>546000</v>
      </c>
      <c r="T110" s="192">
        <f t="shared" si="34"/>
        <v>0</v>
      </c>
      <c r="U110" s="193"/>
    </row>
    <row r="111" spans="1:21" ht="56.25" x14ac:dyDescent="0.2">
      <c r="A111" s="498">
        <v>92</v>
      </c>
      <c r="B111" s="216" t="s">
        <v>150</v>
      </c>
      <c r="C111" s="35"/>
      <c r="D111" s="35"/>
      <c r="E111" s="35"/>
      <c r="F111" s="36" t="s">
        <v>12</v>
      </c>
      <c r="G111" s="36" t="s">
        <v>142</v>
      </c>
      <c r="H111" s="36" t="s">
        <v>9</v>
      </c>
      <c r="I111" s="36" t="s">
        <v>26</v>
      </c>
      <c r="J111" s="36" t="s">
        <v>99</v>
      </c>
      <c r="K111" s="36" t="s">
        <v>141</v>
      </c>
      <c r="L111" s="191">
        <v>240</v>
      </c>
      <c r="M111" s="34">
        <f>'4 Вед. структура'!M81</f>
        <v>1467360.96</v>
      </c>
      <c r="N111" s="34">
        <f>'4 Вед. структура'!N81</f>
        <v>0</v>
      </c>
      <c r="O111" s="34">
        <f>'4 Вед. структура'!O81</f>
        <v>1046000</v>
      </c>
      <c r="P111" s="34">
        <f>'4 Вед. структура'!P81</f>
        <v>0</v>
      </c>
      <c r="Q111" s="34">
        <f>'4 Вед. структура'!Q81</f>
        <v>546000</v>
      </c>
      <c r="R111" s="34">
        <f>'4 Вед. структура'!R81</f>
        <v>0</v>
      </c>
      <c r="S111" s="34">
        <f>'4 Вед. структура'!S81</f>
        <v>546000</v>
      </c>
      <c r="T111" s="192">
        <f>'4 Вед. структура'!T81</f>
        <v>0</v>
      </c>
      <c r="U111" s="193"/>
    </row>
    <row r="112" spans="1:21" ht="18.75" x14ac:dyDescent="0.2">
      <c r="A112" s="498">
        <v>93</v>
      </c>
      <c r="B112" s="215" t="s">
        <v>154</v>
      </c>
      <c r="C112" s="54"/>
      <c r="D112" s="54"/>
      <c r="E112" s="54"/>
      <c r="F112" s="36" t="s">
        <v>12</v>
      </c>
      <c r="G112" s="36" t="s">
        <v>142</v>
      </c>
      <c r="H112" s="36" t="s">
        <v>9</v>
      </c>
      <c r="I112" s="36" t="s">
        <v>26</v>
      </c>
      <c r="J112" s="36" t="s">
        <v>99</v>
      </c>
      <c r="K112" s="36" t="s">
        <v>141</v>
      </c>
      <c r="L112" s="191">
        <v>800</v>
      </c>
      <c r="M112" s="34">
        <f>M113</f>
        <v>37000</v>
      </c>
      <c r="N112" s="34">
        <f>N113</f>
        <v>0</v>
      </c>
      <c r="O112" s="34">
        <f t="shared" ref="O112:T112" si="35">O113</f>
        <v>50000</v>
      </c>
      <c r="P112" s="34">
        <f t="shared" si="35"/>
        <v>0</v>
      </c>
      <c r="Q112" s="34">
        <f t="shared" si="35"/>
        <v>50000</v>
      </c>
      <c r="R112" s="34">
        <f t="shared" si="35"/>
        <v>0</v>
      </c>
      <c r="S112" s="34">
        <f t="shared" si="35"/>
        <v>50000</v>
      </c>
      <c r="T112" s="192">
        <f t="shared" si="35"/>
        <v>0</v>
      </c>
      <c r="U112" s="193"/>
    </row>
    <row r="113" spans="1:21" s="55" customFormat="1" ht="18.75" x14ac:dyDescent="0.2">
      <c r="A113" s="498">
        <v>94</v>
      </c>
      <c r="B113" s="216" t="s">
        <v>163</v>
      </c>
      <c r="C113" s="35"/>
      <c r="D113" s="35"/>
      <c r="E113" s="35"/>
      <c r="F113" s="36" t="s">
        <v>12</v>
      </c>
      <c r="G113" s="36" t="s">
        <v>142</v>
      </c>
      <c r="H113" s="36" t="s">
        <v>9</v>
      </c>
      <c r="I113" s="36" t="s">
        <v>26</v>
      </c>
      <c r="J113" s="36" t="s">
        <v>99</v>
      </c>
      <c r="K113" s="36" t="s">
        <v>141</v>
      </c>
      <c r="L113" s="191">
        <v>850</v>
      </c>
      <c r="M113" s="34">
        <f>'4 Вед. структура'!M83</f>
        <v>37000</v>
      </c>
      <c r="N113" s="34">
        <f>'4 Вед. структура'!N83</f>
        <v>0</v>
      </c>
      <c r="O113" s="34">
        <f>'4 Вед. структура'!O83</f>
        <v>50000</v>
      </c>
      <c r="P113" s="34">
        <f>'4 Вед. структура'!P83</f>
        <v>0</v>
      </c>
      <c r="Q113" s="34">
        <f>'4 Вед. структура'!Q83</f>
        <v>50000</v>
      </c>
      <c r="R113" s="34">
        <f>'4 Вед. структура'!R83</f>
        <v>0</v>
      </c>
      <c r="S113" s="34">
        <f>'4 Вед. структура'!S83</f>
        <v>50000</v>
      </c>
      <c r="T113" s="192">
        <f>'4 Вед. структура'!T83</f>
        <v>0</v>
      </c>
      <c r="U113" s="193"/>
    </row>
    <row r="114" spans="1:21" s="55" customFormat="1" ht="37.5" x14ac:dyDescent="0.2">
      <c r="A114" s="498">
        <v>95</v>
      </c>
      <c r="B114" s="216" t="s">
        <v>164</v>
      </c>
      <c r="C114" s="35"/>
      <c r="D114" s="35"/>
      <c r="E114" s="35"/>
      <c r="F114" s="36" t="s">
        <v>12</v>
      </c>
      <c r="G114" s="36" t="s">
        <v>142</v>
      </c>
      <c r="H114" s="36" t="s">
        <v>9</v>
      </c>
      <c r="I114" s="36" t="s">
        <v>26</v>
      </c>
      <c r="J114" s="36" t="s">
        <v>165</v>
      </c>
      <c r="K114" s="36" t="s">
        <v>141</v>
      </c>
      <c r="L114" s="191"/>
      <c r="M114" s="34">
        <f>M115</f>
        <v>15000</v>
      </c>
      <c r="N114" s="34">
        <f t="shared" ref="N114:T117" si="36">N115</f>
        <v>0</v>
      </c>
      <c r="O114" s="34">
        <f t="shared" si="36"/>
        <v>50000</v>
      </c>
      <c r="P114" s="34">
        <f t="shared" si="36"/>
        <v>0</v>
      </c>
      <c r="Q114" s="34">
        <f t="shared" si="36"/>
        <v>50000</v>
      </c>
      <c r="R114" s="34">
        <f t="shared" si="36"/>
        <v>0</v>
      </c>
      <c r="S114" s="34">
        <f t="shared" si="36"/>
        <v>50000</v>
      </c>
      <c r="T114" s="192">
        <f t="shared" si="36"/>
        <v>0</v>
      </c>
      <c r="U114" s="193"/>
    </row>
    <row r="115" spans="1:21" s="55" customFormat="1" ht="56.25" x14ac:dyDescent="0.2">
      <c r="A115" s="498">
        <v>96</v>
      </c>
      <c r="B115" s="216" t="s">
        <v>150</v>
      </c>
      <c r="C115" s="35"/>
      <c r="D115" s="35"/>
      <c r="E115" s="35"/>
      <c r="F115" s="36" t="s">
        <v>12</v>
      </c>
      <c r="G115" s="36" t="s">
        <v>142</v>
      </c>
      <c r="H115" s="36" t="s">
        <v>9</v>
      </c>
      <c r="I115" s="36" t="s">
        <v>26</v>
      </c>
      <c r="J115" s="36" t="s">
        <v>165</v>
      </c>
      <c r="K115" s="36" t="s">
        <v>141</v>
      </c>
      <c r="L115" s="191">
        <v>200</v>
      </c>
      <c r="M115" s="34">
        <f>M116</f>
        <v>15000</v>
      </c>
      <c r="N115" s="34">
        <f t="shared" si="36"/>
        <v>0</v>
      </c>
      <c r="O115" s="34">
        <f t="shared" si="36"/>
        <v>50000</v>
      </c>
      <c r="P115" s="34">
        <f t="shared" si="36"/>
        <v>0</v>
      </c>
      <c r="Q115" s="34">
        <f t="shared" si="36"/>
        <v>50000</v>
      </c>
      <c r="R115" s="34">
        <f t="shared" si="36"/>
        <v>0</v>
      </c>
      <c r="S115" s="34">
        <f t="shared" si="36"/>
        <v>50000</v>
      </c>
      <c r="T115" s="192">
        <f t="shared" si="36"/>
        <v>0</v>
      </c>
      <c r="U115" s="193"/>
    </row>
    <row r="116" spans="1:21" s="55" customFormat="1" ht="56.25" x14ac:dyDescent="0.2">
      <c r="A116" s="498">
        <v>97</v>
      </c>
      <c r="B116" s="216" t="s">
        <v>166</v>
      </c>
      <c r="C116" s="35"/>
      <c r="D116" s="35"/>
      <c r="E116" s="35"/>
      <c r="F116" s="36" t="s">
        <v>12</v>
      </c>
      <c r="G116" s="36" t="s">
        <v>142</v>
      </c>
      <c r="H116" s="36" t="s">
        <v>9</v>
      </c>
      <c r="I116" s="36" t="s">
        <v>26</v>
      </c>
      <c r="J116" s="36" t="s">
        <v>165</v>
      </c>
      <c r="K116" s="36" t="s">
        <v>141</v>
      </c>
      <c r="L116" s="191">
        <v>240</v>
      </c>
      <c r="M116" s="34">
        <f>'4 Вед. структура'!M86</f>
        <v>15000</v>
      </c>
      <c r="N116" s="34">
        <f>'4 Вед. структура'!N86</f>
        <v>0</v>
      </c>
      <c r="O116" s="34">
        <f>'4 Вед. структура'!O86</f>
        <v>50000</v>
      </c>
      <c r="P116" s="34">
        <f>'4 Вед. структура'!P86</f>
        <v>0</v>
      </c>
      <c r="Q116" s="34">
        <f>'4 Вед. структура'!Q86</f>
        <v>50000</v>
      </c>
      <c r="R116" s="34">
        <f>'4 Вед. структура'!R86</f>
        <v>0</v>
      </c>
      <c r="S116" s="34">
        <f>'4 Вед. структура'!S86</f>
        <v>50000</v>
      </c>
      <c r="T116" s="192">
        <f>'4 Вед. структура'!T86</f>
        <v>0</v>
      </c>
      <c r="U116" s="193"/>
    </row>
    <row r="117" spans="1:21" s="55" customFormat="1" ht="56.25" hidden="1" x14ac:dyDescent="0.2">
      <c r="A117" s="498">
        <v>98</v>
      </c>
      <c r="B117" s="216" t="s">
        <v>170</v>
      </c>
      <c r="C117" s="35"/>
      <c r="D117" s="35"/>
      <c r="E117" s="35"/>
      <c r="F117" s="36" t="s">
        <v>12</v>
      </c>
      <c r="G117" s="36" t="s">
        <v>142</v>
      </c>
      <c r="H117" s="36" t="s">
        <v>9</v>
      </c>
      <c r="I117" s="36" t="s">
        <v>26</v>
      </c>
      <c r="J117" s="36" t="s">
        <v>171</v>
      </c>
      <c r="K117" s="36" t="s">
        <v>141</v>
      </c>
      <c r="L117" s="191"/>
      <c r="M117" s="34" t="e">
        <f>M118</f>
        <v>#REF!</v>
      </c>
      <c r="N117" s="34" t="e">
        <f t="shared" si="36"/>
        <v>#REF!</v>
      </c>
      <c r="O117" s="34">
        <f t="shared" si="36"/>
        <v>0</v>
      </c>
      <c r="P117" s="34">
        <f t="shared" si="36"/>
        <v>0</v>
      </c>
      <c r="Q117" s="34">
        <f t="shared" si="36"/>
        <v>0</v>
      </c>
      <c r="R117" s="34">
        <f t="shared" si="36"/>
        <v>0</v>
      </c>
      <c r="S117" s="34">
        <f t="shared" si="36"/>
        <v>0</v>
      </c>
      <c r="T117" s="192">
        <f t="shared" si="36"/>
        <v>0</v>
      </c>
      <c r="U117" s="193"/>
    </row>
    <row r="118" spans="1:21" ht="37.5" hidden="1" x14ac:dyDescent="0.2">
      <c r="A118" s="498">
        <v>99</v>
      </c>
      <c r="B118" s="216" t="s">
        <v>149</v>
      </c>
      <c r="C118" s="35"/>
      <c r="D118" s="35"/>
      <c r="E118" s="35"/>
      <c r="F118" s="36" t="s">
        <v>12</v>
      </c>
      <c r="G118" s="36" t="s">
        <v>142</v>
      </c>
      <c r="H118" s="36" t="s">
        <v>9</v>
      </c>
      <c r="I118" s="36" t="s">
        <v>26</v>
      </c>
      <c r="J118" s="36" t="s">
        <v>171</v>
      </c>
      <c r="K118" s="36" t="s">
        <v>141</v>
      </c>
      <c r="L118" s="191">
        <v>200</v>
      </c>
      <c r="M118" s="34" t="e">
        <f>'4 Вед. структура'!#REF!</f>
        <v>#REF!</v>
      </c>
      <c r="N118" s="34" t="e">
        <f t="shared" ref="N118:T118" si="37">N119</f>
        <v>#REF!</v>
      </c>
      <c r="O118" s="34">
        <f t="shared" si="37"/>
        <v>0</v>
      </c>
      <c r="P118" s="34">
        <f t="shared" si="37"/>
        <v>0</v>
      </c>
      <c r="Q118" s="34">
        <f t="shared" si="37"/>
        <v>0</v>
      </c>
      <c r="R118" s="34">
        <f t="shared" si="37"/>
        <v>0</v>
      </c>
      <c r="S118" s="34">
        <f t="shared" si="37"/>
        <v>0</v>
      </c>
      <c r="T118" s="192">
        <f t="shared" si="37"/>
        <v>0</v>
      </c>
      <c r="U118" s="193"/>
    </row>
    <row r="119" spans="1:21" ht="56.25" hidden="1" x14ac:dyDescent="0.2">
      <c r="A119" s="498">
        <v>100</v>
      </c>
      <c r="B119" s="215" t="s">
        <v>150</v>
      </c>
      <c r="C119" s="54"/>
      <c r="D119" s="54"/>
      <c r="E119" s="54"/>
      <c r="F119" s="36" t="s">
        <v>12</v>
      </c>
      <c r="G119" s="36" t="s">
        <v>142</v>
      </c>
      <c r="H119" s="36" t="s">
        <v>9</v>
      </c>
      <c r="I119" s="36" t="s">
        <v>26</v>
      </c>
      <c r="J119" s="36" t="s">
        <v>171</v>
      </c>
      <c r="K119" s="36" t="s">
        <v>141</v>
      </c>
      <c r="L119" s="191">
        <v>240</v>
      </c>
      <c r="M119" s="34" t="e">
        <f>'4 Вед. структура'!#REF!</f>
        <v>#REF!</v>
      </c>
      <c r="N119" s="34" t="e">
        <f>'4 Вед. структура'!#REF!</f>
        <v>#REF!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192">
        <v>0</v>
      </c>
      <c r="U119" s="193"/>
    </row>
    <row r="120" spans="1:21" ht="37.5" x14ac:dyDescent="0.2">
      <c r="A120" s="498">
        <v>101</v>
      </c>
      <c r="B120" s="215" t="s">
        <v>152</v>
      </c>
      <c r="C120" s="54"/>
      <c r="D120" s="54"/>
      <c r="E120" s="54"/>
      <c r="F120" s="36" t="s">
        <v>12</v>
      </c>
      <c r="G120" s="36" t="s">
        <v>142</v>
      </c>
      <c r="H120" s="36" t="s">
        <v>9</v>
      </c>
      <c r="I120" s="36" t="s">
        <v>26</v>
      </c>
      <c r="J120" s="36" t="s">
        <v>153</v>
      </c>
      <c r="K120" s="36" t="s">
        <v>141</v>
      </c>
      <c r="L120" s="191"/>
      <c r="M120" s="34">
        <f>M121</f>
        <v>100000</v>
      </c>
      <c r="N120" s="34">
        <f t="shared" ref="N120:T121" si="38">N121</f>
        <v>0</v>
      </c>
      <c r="O120" s="34">
        <f t="shared" si="38"/>
        <v>100000</v>
      </c>
      <c r="P120" s="34">
        <f t="shared" si="38"/>
        <v>0</v>
      </c>
      <c r="Q120" s="34">
        <f t="shared" si="38"/>
        <v>100000</v>
      </c>
      <c r="R120" s="34">
        <f t="shared" si="38"/>
        <v>0</v>
      </c>
      <c r="S120" s="34">
        <f t="shared" si="38"/>
        <v>100000</v>
      </c>
      <c r="T120" s="192">
        <f t="shared" si="38"/>
        <v>0</v>
      </c>
      <c r="U120" s="193"/>
    </row>
    <row r="121" spans="1:21" ht="18.75" x14ac:dyDescent="0.2">
      <c r="A121" s="498">
        <v>102</v>
      </c>
      <c r="B121" s="215" t="s">
        <v>154</v>
      </c>
      <c r="C121" s="54"/>
      <c r="D121" s="54"/>
      <c r="E121" s="54"/>
      <c r="F121" s="36" t="s">
        <v>12</v>
      </c>
      <c r="G121" s="36" t="s">
        <v>142</v>
      </c>
      <c r="H121" s="36" t="s">
        <v>9</v>
      </c>
      <c r="I121" s="36" t="s">
        <v>26</v>
      </c>
      <c r="J121" s="36" t="s">
        <v>153</v>
      </c>
      <c r="K121" s="36" t="s">
        <v>141</v>
      </c>
      <c r="L121" s="191">
        <v>800</v>
      </c>
      <c r="M121" s="34">
        <f>M122</f>
        <v>100000</v>
      </c>
      <c r="N121" s="34">
        <f t="shared" si="38"/>
        <v>0</v>
      </c>
      <c r="O121" s="34">
        <f t="shared" si="38"/>
        <v>100000</v>
      </c>
      <c r="P121" s="34">
        <f t="shared" si="38"/>
        <v>0</v>
      </c>
      <c r="Q121" s="34">
        <f t="shared" si="38"/>
        <v>100000</v>
      </c>
      <c r="R121" s="34">
        <f t="shared" si="38"/>
        <v>0</v>
      </c>
      <c r="S121" s="34">
        <f t="shared" si="38"/>
        <v>100000</v>
      </c>
      <c r="T121" s="192">
        <f t="shared" si="38"/>
        <v>0</v>
      </c>
      <c r="U121" s="193"/>
    </row>
    <row r="122" spans="1:21" ht="18.75" x14ac:dyDescent="0.2">
      <c r="A122" s="498">
        <v>103</v>
      </c>
      <c r="B122" s="215" t="s">
        <v>155</v>
      </c>
      <c r="C122" s="54"/>
      <c r="D122" s="54"/>
      <c r="E122" s="54"/>
      <c r="F122" s="36" t="s">
        <v>12</v>
      </c>
      <c r="G122" s="36" t="s">
        <v>142</v>
      </c>
      <c r="H122" s="36" t="s">
        <v>9</v>
      </c>
      <c r="I122" s="36" t="s">
        <v>26</v>
      </c>
      <c r="J122" s="36" t="s">
        <v>153</v>
      </c>
      <c r="K122" s="36" t="s">
        <v>141</v>
      </c>
      <c r="L122" s="191">
        <v>870</v>
      </c>
      <c r="M122" s="34">
        <f>'4 Вед. структура'!M44</f>
        <v>100000</v>
      </c>
      <c r="N122" s="34">
        <f>'4 Вед. структура'!N44</f>
        <v>0</v>
      </c>
      <c r="O122" s="34">
        <f>'4 Вед. структура'!O44</f>
        <v>100000</v>
      </c>
      <c r="P122" s="34">
        <f>'4 Вед. структура'!P44</f>
        <v>0</v>
      </c>
      <c r="Q122" s="34">
        <f>'4 Вед. структура'!Q44</f>
        <v>100000</v>
      </c>
      <c r="R122" s="34">
        <f>'4 Вед. структура'!R44</f>
        <v>0</v>
      </c>
      <c r="S122" s="34">
        <f>'4 Вед. структура'!S44</f>
        <v>100000</v>
      </c>
      <c r="T122" s="192">
        <f>'4 Вед. структура'!T44</f>
        <v>0</v>
      </c>
      <c r="U122" s="193"/>
    </row>
    <row r="123" spans="1:21" ht="37.5" x14ac:dyDescent="0.2">
      <c r="A123" s="498">
        <v>104</v>
      </c>
      <c r="B123" s="216" t="s">
        <v>144</v>
      </c>
      <c r="C123" s="35"/>
      <c r="D123" s="35"/>
      <c r="E123" s="35"/>
      <c r="F123" s="36" t="s">
        <v>12</v>
      </c>
      <c r="G123" s="36" t="s">
        <v>142</v>
      </c>
      <c r="H123" s="36" t="s">
        <v>9</v>
      </c>
      <c r="I123" s="36" t="s">
        <v>26</v>
      </c>
      <c r="J123" s="36" t="s">
        <v>145</v>
      </c>
      <c r="K123" s="36" t="s">
        <v>141</v>
      </c>
      <c r="L123" s="191"/>
      <c r="M123" s="34">
        <f t="shared" ref="M123:O123" si="39">M124+M126</f>
        <v>3183300</v>
      </c>
      <c r="N123" s="34">
        <f t="shared" si="39"/>
        <v>0</v>
      </c>
      <c r="O123" s="34">
        <f t="shared" si="39"/>
        <v>3437600</v>
      </c>
      <c r="P123" s="34">
        <f t="shared" ref="P123:T123" si="40">P124+P126</f>
        <v>0</v>
      </c>
      <c r="Q123" s="34">
        <f t="shared" si="40"/>
        <v>3437600</v>
      </c>
      <c r="R123" s="34">
        <f t="shared" si="40"/>
        <v>0</v>
      </c>
      <c r="S123" s="34">
        <f t="shared" si="40"/>
        <v>3460900</v>
      </c>
      <c r="T123" s="192">
        <f t="shared" si="40"/>
        <v>0</v>
      </c>
      <c r="U123" s="193"/>
    </row>
    <row r="124" spans="1:21" s="55" customFormat="1" ht="93.75" x14ac:dyDescent="0.2">
      <c r="A124" s="498">
        <v>105</v>
      </c>
      <c r="B124" s="216" t="s">
        <v>146</v>
      </c>
      <c r="C124" s="35"/>
      <c r="D124" s="35"/>
      <c r="E124" s="35"/>
      <c r="F124" s="36" t="s">
        <v>12</v>
      </c>
      <c r="G124" s="36" t="s">
        <v>142</v>
      </c>
      <c r="H124" s="36" t="s">
        <v>9</v>
      </c>
      <c r="I124" s="36" t="s">
        <v>26</v>
      </c>
      <c r="J124" s="36" t="s">
        <v>145</v>
      </c>
      <c r="K124" s="36" t="s">
        <v>141</v>
      </c>
      <c r="L124" s="191">
        <v>100</v>
      </c>
      <c r="M124" s="34">
        <f>M125</f>
        <v>2863865.4899594998</v>
      </c>
      <c r="N124" s="34">
        <f>N125</f>
        <v>0</v>
      </c>
      <c r="O124" s="34">
        <f t="shared" ref="O124:T124" si="41">O125</f>
        <v>3130826.4</v>
      </c>
      <c r="P124" s="34">
        <f t="shared" si="41"/>
        <v>0</v>
      </c>
      <c r="Q124" s="34">
        <f t="shared" si="41"/>
        <v>3130826.4</v>
      </c>
      <c r="R124" s="34">
        <f t="shared" si="41"/>
        <v>0</v>
      </c>
      <c r="S124" s="34">
        <f t="shared" si="41"/>
        <v>3130826.4</v>
      </c>
      <c r="T124" s="192">
        <f t="shared" si="41"/>
        <v>0</v>
      </c>
      <c r="U124" s="193"/>
    </row>
    <row r="125" spans="1:21" ht="37.5" x14ac:dyDescent="0.2">
      <c r="A125" s="498">
        <v>106</v>
      </c>
      <c r="B125" s="216" t="s">
        <v>147</v>
      </c>
      <c r="C125" s="35"/>
      <c r="D125" s="35"/>
      <c r="E125" s="35"/>
      <c r="F125" s="36" t="s">
        <v>12</v>
      </c>
      <c r="G125" s="36" t="s">
        <v>142</v>
      </c>
      <c r="H125" s="36" t="s">
        <v>9</v>
      </c>
      <c r="I125" s="36" t="s">
        <v>26</v>
      </c>
      <c r="J125" s="36" t="s">
        <v>145</v>
      </c>
      <c r="K125" s="36" t="s">
        <v>141</v>
      </c>
      <c r="L125" s="191">
        <v>120</v>
      </c>
      <c r="M125" s="34">
        <f>'4 Вед. структура'!M30+'4 Вед. структура'!M24</f>
        <v>2863865.4899594998</v>
      </c>
      <c r="N125" s="34">
        <f>'4 Вед. структура'!N30+'4 Вед. структура'!N24</f>
        <v>0</v>
      </c>
      <c r="O125" s="34">
        <f>'4 Вед. структура'!O30+'4 Вед. структура'!O24</f>
        <v>3130826.4</v>
      </c>
      <c r="P125" s="34">
        <f>'4 Вед. структура'!P30+'4 Вед. структура'!P24</f>
        <v>0</v>
      </c>
      <c r="Q125" s="34">
        <f>'4 Вед. структура'!Q30+'4 Вед. структура'!Q24</f>
        <v>3130826.4</v>
      </c>
      <c r="R125" s="34">
        <f>'4 Вед. структура'!R30+'4 Вед. структура'!R24</f>
        <v>0</v>
      </c>
      <c r="S125" s="34">
        <f>'4 Вед. структура'!S30+'4 Вед. структура'!S24</f>
        <v>3130826.4</v>
      </c>
      <c r="T125" s="192">
        <f>'4 Вед. структура'!T30+'4 Вед. структура'!T24</f>
        <v>0</v>
      </c>
      <c r="U125" s="193"/>
    </row>
    <row r="126" spans="1:21" ht="37.5" x14ac:dyDescent="0.2">
      <c r="A126" s="498">
        <v>107</v>
      </c>
      <c r="B126" s="216" t="s">
        <v>149</v>
      </c>
      <c r="C126" s="35"/>
      <c r="D126" s="35"/>
      <c r="E126" s="35"/>
      <c r="F126" s="36" t="s">
        <v>12</v>
      </c>
      <c r="G126" s="36" t="s">
        <v>142</v>
      </c>
      <c r="H126" s="36" t="s">
        <v>9</v>
      </c>
      <c r="I126" s="36" t="s">
        <v>26</v>
      </c>
      <c r="J126" s="36" t="s">
        <v>145</v>
      </c>
      <c r="K126" s="36" t="s">
        <v>141</v>
      </c>
      <c r="L126" s="191">
        <v>200</v>
      </c>
      <c r="M126" s="34">
        <f>M127</f>
        <v>319434.5100405002</v>
      </c>
      <c r="N126" s="34">
        <f t="shared" ref="N126:T126" si="42">N127</f>
        <v>0</v>
      </c>
      <c r="O126" s="34">
        <f t="shared" si="42"/>
        <v>306773.59999999998</v>
      </c>
      <c r="P126" s="34">
        <f t="shared" si="42"/>
        <v>0</v>
      </c>
      <c r="Q126" s="34">
        <f t="shared" si="42"/>
        <v>306773.59999999998</v>
      </c>
      <c r="R126" s="34">
        <f t="shared" si="42"/>
        <v>0</v>
      </c>
      <c r="S126" s="34">
        <f t="shared" si="42"/>
        <v>330073.59999999998</v>
      </c>
      <c r="T126" s="192">
        <f t="shared" si="42"/>
        <v>0</v>
      </c>
      <c r="U126" s="193"/>
    </row>
    <row r="127" spans="1:21" ht="56.25" x14ac:dyDescent="0.2">
      <c r="A127" s="498">
        <v>108</v>
      </c>
      <c r="B127" s="216" t="s">
        <v>150</v>
      </c>
      <c r="C127" s="35"/>
      <c r="D127" s="35"/>
      <c r="E127" s="35"/>
      <c r="F127" s="36" t="s">
        <v>12</v>
      </c>
      <c r="G127" s="36" t="s">
        <v>142</v>
      </c>
      <c r="H127" s="36" t="s">
        <v>9</v>
      </c>
      <c r="I127" s="36" t="s">
        <v>26</v>
      </c>
      <c r="J127" s="36" t="s">
        <v>145</v>
      </c>
      <c r="K127" s="36" t="s">
        <v>141</v>
      </c>
      <c r="L127" s="191">
        <v>240</v>
      </c>
      <c r="M127" s="34">
        <f>'4 Вед. структура'!M32</f>
        <v>319434.5100405002</v>
      </c>
      <c r="N127" s="34">
        <f>'4 Вед. структура'!N32</f>
        <v>0</v>
      </c>
      <c r="O127" s="34">
        <f>'4 Вед. структура'!O32</f>
        <v>306773.59999999998</v>
      </c>
      <c r="P127" s="34">
        <f>'4 Вед. структура'!P32</f>
        <v>0</v>
      </c>
      <c r="Q127" s="34">
        <f>'4 Вед. структура'!Q32</f>
        <v>306773.59999999998</v>
      </c>
      <c r="R127" s="34">
        <f>'4 Вед. структура'!R32</f>
        <v>0</v>
      </c>
      <c r="S127" s="34">
        <f>'4 Вед. структура'!S32</f>
        <v>330073.59999999998</v>
      </c>
      <c r="T127" s="192">
        <f>'4 Вед. структура'!T32</f>
        <v>0</v>
      </c>
      <c r="U127" s="193"/>
    </row>
    <row r="128" spans="1:21" ht="93.75" x14ac:dyDescent="0.2">
      <c r="A128" s="498">
        <v>109</v>
      </c>
      <c r="B128" s="215" t="s">
        <v>167</v>
      </c>
      <c r="C128" s="54"/>
      <c r="D128" s="54"/>
      <c r="E128" s="54"/>
      <c r="F128" s="36" t="s">
        <v>12</v>
      </c>
      <c r="G128" s="36" t="s">
        <v>142</v>
      </c>
      <c r="H128" s="36" t="s">
        <v>9</v>
      </c>
      <c r="I128" s="36" t="s">
        <v>142</v>
      </c>
      <c r="J128" s="36" t="s">
        <v>168</v>
      </c>
      <c r="K128" s="36" t="s">
        <v>26</v>
      </c>
      <c r="L128" s="191"/>
      <c r="M128" s="34">
        <f>M129</f>
        <v>177008</v>
      </c>
      <c r="N128" s="34">
        <f t="shared" ref="N128:T129" si="43">N129</f>
        <v>177008</v>
      </c>
      <c r="O128" s="34">
        <f t="shared" si="43"/>
        <v>253069</v>
      </c>
      <c r="P128" s="34">
        <f t="shared" si="43"/>
        <v>253069</v>
      </c>
      <c r="Q128" s="34">
        <f t="shared" si="43"/>
        <v>253069</v>
      </c>
      <c r="R128" s="34">
        <f t="shared" si="43"/>
        <v>253069</v>
      </c>
      <c r="S128" s="34">
        <f t="shared" si="43"/>
        <v>253069</v>
      </c>
      <c r="T128" s="192">
        <f t="shared" si="43"/>
        <v>253069</v>
      </c>
      <c r="U128" s="193"/>
    </row>
    <row r="129" spans="1:21" ht="93.75" x14ac:dyDescent="0.2">
      <c r="A129" s="498">
        <v>110</v>
      </c>
      <c r="B129" s="216" t="s">
        <v>146</v>
      </c>
      <c r="C129" s="35"/>
      <c r="D129" s="35"/>
      <c r="E129" s="35"/>
      <c r="F129" s="36" t="s">
        <v>12</v>
      </c>
      <c r="G129" s="36" t="s">
        <v>142</v>
      </c>
      <c r="H129" s="36" t="s">
        <v>9</v>
      </c>
      <c r="I129" s="36" t="s">
        <v>142</v>
      </c>
      <c r="J129" s="36" t="s">
        <v>168</v>
      </c>
      <c r="K129" s="36" t="s">
        <v>26</v>
      </c>
      <c r="L129" s="191">
        <v>100</v>
      </c>
      <c r="M129" s="34">
        <f>M130</f>
        <v>177008</v>
      </c>
      <c r="N129" s="34">
        <f t="shared" si="43"/>
        <v>177008</v>
      </c>
      <c r="O129" s="34">
        <f t="shared" si="43"/>
        <v>253069</v>
      </c>
      <c r="P129" s="34">
        <f t="shared" si="43"/>
        <v>253069</v>
      </c>
      <c r="Q129" s="34">
        <f t="shared" si="43"/>
        <v>253069</v>
      </c>
      <c r="R129" s="34">
        <f t="shared" si="43"/>
        <v>253069</v>
      </c>
      <c r="S129" s="34">
        <f t="shared" si="43"/>
        <v>253069</v>
      </c>
      <c r="T129" s="192">
        <f t="shared" si="43"/>
        <v>253069</v>
      </c>
      <c r="U129" s="193"/>
    </row>
    <row r="130" spans="1:21" ht="37.5" x14ac:dyDescent="0.2">
      <c r="A130" s="498">
        <v>111</v>
      </c>
      <c r="B130" s="215" t="s">
        <v>147</v>
      </c>
      <c r="C130" s="54"/>
      <c r="D130" s="54"/>
      <c r="E130" s="54"/>
      <c r="F130" s="36" t="s">
        <v>12</v>
      </c>
      <c r="G130" s="36" t="s">
        <v>142</v>
      </c>
      <c r="H130" s="36" t="s">
        <v>9</v>
      </c>
      <c r="I130" s="36" t="s">
        <v>142</v>
      </c>
      <c r="J130" s="36" t="s">
        <v>168</v>
      </c>
      <c r="K130" s="36" t="s">
        <v>26</v>
      </c>
      <c r="L130" s="191">
        <v>120</v>
      </c>
      <c r="M130" s="34">
        <f>'4 Вед. структура'!M98</f>
        <v>177008</v>
      </c>
      <c r="N130" s="34">
        <f>'4 Вед. структура'!N98</f>
        <v>177008</v>
      </c>
      <c r="O130" s="34">
        <f>'4 Вед. структура'!O98</f>
        <v>253069</v>
      </c>
      <c r="P130" s="34">
        <f>'4 Вед. структура'!P98</f>
        <v>253069</v>
      </c>
      <c r="Q130" s="34">
        <f>'4 Вед. структура'!Q98</f>
        <v>253069</v>
      </c>
      <c r="R130" s="34">
        <f>'4 Вед. структура'!R98</f>
        <v>253069</v>
      </c>
      <c r="S130" s="34">
        <f>'4 Вед. структура'!S98</f>
        <v>253069</v>
      </c>
      <c r="T130" s="192">
        <f>'4 Вед. структура'!T98</f>
        <v>253069</v>
      </c>
      <c r="U130" s="193"/>
    </row>
    <row r="131" spans="1:21" ht="93.75" x14ac:dyDescent="0.2">
      <c r="A131" s="498">
        <v>112</v>
      </c>
      <c r="B131" s="215" t="s">
        <v>243</v>
      </c>
      <c r="C131" s="54"/>
      <c r="D131" s="54"/>
      <c r="E131" s="54"/>
      <c r="F131" s="36" t="s">
        <v>12</v>
      </c>
      <c r="G131" s="36" t="s">
        <v>151</v>
      </c>
      <c r="H131" s="36" t="s">
        <v>47</v>
      </c>
      <c r="I131" s="36"/>
      <c r="J131" s="36"/>
      <c r="K131" s="36"/>
      <c r="L131" s="36"/>
      <c r="M131" s="34">
        <f t="shared" ref="M131:N131" si="44">M132+M139+M146</f>
        <v>550000</v>
      </c>
      <c r="N131" s="34">
        <f t="shared" si="44"/>
        <v>0</v>
      </c>
      <c r="O131" s="34">
        <f>O132+O139+O146</f>
        <v>400000</v>
      </c>
      <c r="P131" s="34">
        <f t="shared" ref="P131:T131" si="45">P132+P139+P146</f>
        <v>0</v>
      </c>
      <c r="Q131" s="34">
        <f t="shared" si="45"/>
        <v>600000</v>
      </c>
      <c r="R131" s="34">
        <f t="shared" si="45"/>
        <v>0</v>
      </c>
      <c r="S131" s="34">
        <f t="shared" si="45"/>
        <v>650000</v>
      </c>
      <c r="T131" s="34">
        <f t="shared" si="45"/>
        <v>0</v>
      </c>
      <c r="U131" s="193"/>
    </row>
    <row r="132" spans="1:21" ht="18.75" x14ac:dyDescent="0.2">
      <c r="A132" s="498">
        <v>113</v>
      </c>
      <c r="B132" s="215" t="str">
        <f>'4 Вед. структура'!B229</f>
        <v>Развитие творческого потенциала населения</v>
      </c>
      <c r="C132" s="54"/>
      <c r="D132" s="54"/>
      <c r="E132" s="54"/>
      <c r="F132" s="36" t="s">
        <v>12</v>
      </c>
      <c r="G132" s="36" t="s">
        <v>151</v>
      </c>
      <c r="H132" s="36" t="s">
        <v>9</v>
      </c>
      <c r="I132" s="36"/>
      <c r="J132" s="36"/>
      <c r="K132" s="36"/>
      <c r="L132" s="36"/>
      <c r="M132" s="34">
        <f t="shared" ref="M132:T134" si="46">M133</f>
        <v>300000</v>
      </c>
      <c r="N132" s="34">
        <f t="shared" si="46"/>
        <v>0</v>
      </c>
      <c r="O132" s="34">
        <f>'4 Вед. структура'!O229</f>
        <v>300000</v>
      </c>
      <c r="P132" s="34">
        <f>'4 Вед. структура'!P229</f>
        <v>0</v>
      </c>
      <c r="Q132" s="34">
        <f>'4 Вед. структура'!Q229</f>
        <v>400000</v>
      </c>
      <c r="R132" s="34">
        <f>'4 Вед. структура'!R229</f>
        <v>0</v>
      </c>
      <c r="S132" s="34">
        <f>'4 Вед. структура'!S229</f>
        <v>400000</v>
      </c>
      <c r="T132" s="34">
        <f>'4 Вед. структура'!T229</f>
        <v>0</v>
      </c>
      <c r="U132" s="193"/>
    </row>
    <row r="133" spans="1:21" ht="37.5" x14ac:dyDescent="0.2">
      <c r="A133" s="498">
        <v>114</v>
      </c>
      <c r="B133" s="215" t="str">
        <f>'4 Вед. структура'!B233</f>
        <v>Организация культурно-досугового обслуживания населения учреждениями культуры</v>
      </c>
      <c r="C133" s="54"/>
      <c r="D133" s="54"/>
      <c r="E133" s="54"/>
      <c r="F133" s="36" t="s">
        <v>12</v>
      </c>
      <c r="G133" s="36" t="s">
        <v>151</v>
      </c>
      <c r="H133" s="36" t="s">
        <v>9</v>
      </c>
      <c r="I133" s="36" t="s">
        <v>26</v>
      </c>
      <c r="J133" s="36" t="s">
        <v>27</v>
      </c>
      <c r="K133" s="36" t="s">
        <v>141</v>
      </c>
      <c r="L133" s="191"/>
      <c r="M133" s="34">
        <f t="shared" si="46"/>
        <v>300000</v>
      </c>
      <c r="N133" s="34">
        <f t="shared" si="46"/>
        <v>0</v>
      </c>
      <c r="O133" s="34">
        <f t="shared" si="46"/>
        <v>200000</v>
      </c>
      <c r="P133" s="34">
        <f t="shared" si="46"/>
        <v>0</v>
      </c>
      <c r="Q133" s="34">
        <f t="shared" si="46"/>
        <v>300000</v>
      </c>
      <c r="R133" s="34">
        <f t="shared" si="46"/>
        <v>0</v>
      </c>
      <c r="S133" s="34">
        <f t="shared" si="46"/>
        <v>300000</v>
      </c>
      <c r="T133" s="192">
        <f t="shared" si="46"/>
        <v>0</v>
      </c>
      <c r="U133" s="193"/>
    </row>
    <row r="134" spans="1:21" ht="37.5" x14ac:dyDescent="0.2">
      <c r="A134" s="498">
        <v>115</v>
      </c>
      <c r="B134" s="215" t="str">
        <f>'4 Вед. структура'!B234</f>
        <v>Закупка товаров, работ и услуг для обеспечения государственных (муниципальных) нужд</v>
      </c>
      <c r="C134" s="35"/>
      <c r="D134" s="35"/>
      <c r="E134" s="35"/>
      <c r="F134" s="36" t="s">
        <v>12</v>
      </c>
      <c r="G134" s="36" t="s">
        <v>151</v>
      </c>
      <c r="H134" s="36" t="s">
        <v>9</v>
      </c>
      <c r="I134" s="36" t="s">
        <v>26</v>
      </c>
      <c r="J134" s="36" t="s">
        <v>27</v>
      </c>
      <c r="K134" s="36" t="s">
        <v>141</v>
      </c>
      <c r="L134" s="191">
        <v>200</v>
      </c>
      <c r="M134" s="34">
        <f>M135</f>
        <v>300000</v>
      </c>
      <c r="N134" s="34">
        <f t="shared" si="46"/>
        <v>0</v>
      </c>
      <c r="O134" s="34">
        <f t="shared" si="46"/>
        <v>200000</v>
      </c>
      <c r="P134" s="34">
        <f t="shared" si="46"/>
        <v>0</v>
      </c>
      <c r="Q134" s="34">
        <f t="shared" si="46"/>
        <v>300000</v>
      </c>
      <c r="R134" s="34">
        <f t="shared" si="46"/>
        <v>0</v>
      </c>
      <c r="S134" s="34">
        <f t="shared" si="46"/>
        <v>300000</v>
      </c>
      <c r="T134" s="192">
        <f t="shared" si="46"/>
        <v>0</v>
      </c>
      <c r="U134" s="193"/>
    </row>
    <row r="135" spans="1:21" ht="56.25" x14ac:dyDescent="0.2">
      <c r="A135" s="498">
        <v>116</v>
      </c>
      <c r="B135" s="215" t="str">
        <f>'4 Вед. структура'!B235</f>
        <v>Иные закупки товаров, работ и услуг для обеспечения государственных (муниципальных) нужд</v>
      </c>
      <c r="C135" s="54"/>
      <c r="D135" s="54"/>
      <c r="E135" s="54"/>
      <c r="F135" s="36" t="s">
        <v>12</v>
      </c>
      <c r="G135" s="36" t="s">
        <v>151</v>
      </c>
      <c r="H135" s="36" t="s">
        <v>9</v>
      </c>
      <c r="I135" s="36" t="s">
        <v>26</v>
      </c>
      <c r="J135" s="36" t="s">
        <v>27</v>
      </c>
      <c r="K135" s="36" t="s">
        <v>141</v>
      </c>
      <c r="L135" s="191">
        <v>240</v>
      </c>
      <c r="M135" s="34">
        <f>'4 Вед. структура'!M235</f>
        <v>300000</v>
      </c>
      <c r="N135" s="34">
        <f>'4 Вед. структура'!N235</f>
        <v>0</v>
      </c>
      <c r="O135" s="34">
        <f>'4 Вед. структура'!O235</f>
        <v>200000</v>
      </c>
      <c r="P135" s="34">
        <f>'4 Вед. структура'!P235</f>
        <v>0</v>
      </c>
      <c r="Q135" s="34">
        <f>'4 Вед. структура'!Q235</f>
        <v>300000</v>
      </c>
      <c r="R135" s="34">
        <f>'4 Вед. структура'!R235</f>
        <v>0</v>
      </c>
      <c r="S135" s="34">
        <f>'4 Вед. структура'!S235</f>
        <v>300000</v>
      </c>
      <c r="T135" s="192">
        <f>'4 Вед. структура'!T235</f>
        <v>0</v>
      </c>
      <c r="U135" s="193"/>
    </row>
    <row r="136" spans="1:21" ht="37.5" x14ac:dyDescent="0.2">
      <c r="A136" s="498">
        <v>117</v>
      </c>
      <c r="B136" s="215" t="str">
        <f>'4 Вед. структура'!B236</f>
        <v>Организация и проведение культурно-массовых и развлекательных мероприятий</v>
      </c>
      <c r="C136" s="54"/>
      <c r="D136" s="54"/>
      <c r="E136" s="54"/>
      <c r="F136" s="36" t="s">
        <v>12</v>
      </c>
      <c r="G136" s="36" t="s">
        <v>151</v>
      </c>
      <c r="H136" s="36" t="s">
        <v>9</v>
      </c>
      <c r="I136" s="36" t="s">
        <v>26</v>
      </c>
      <c r="J136" s="36" t="s">
        <v>162</v>
      </c>
      <c r="K136" s="36" t="s">
        <v>141</v>
      </c>
      <c r="L136" s="191"/>
      <c r="M136" s="34"/>
      <c r="N136" s="34"/>
      <c r="O136" s="34">
        <f>'4 Вед. структура'!O236</f>
        <v>100000</v>
      </c>
      <c r="P136" s="34">
        <f>'4 Вед. структура'!P236</f>
        <v>0</v>
      </c>
      <c r="Q136" s="34">
        <f>'4 Вед. структура'!Q236</f>
        <v>100000</v>
      </c>
      <c r="R136" s="34">
        <f>'4 Вед. структура'!R236</f>
        <v>0</v>
      </c>
      <c r="S136" s="34">
        <f>'4 Вед. структура'!S236</f>
        <v>100000</v>
      </c>
      <c r="T136" s="192">
        <f>'4 Вед. структура'!T236</f>
        <v>0</v>
      </c>
      <c r="U136" s="193"/>
    </row>
    <row r="137" spans="1:21" ht="37.5" x14ac:dyDescent="0.2">
      <c r="A137" s="498">
        <v>118</v>
      </c>
      <c r="B137" s="215" t="str">
        <f>'4 Вед. структура'!B237</f>
        <v>Закупка товаров, работ и услуг для обеспечения государственных (муниципальных) нужд</v>
      </c>
      <c r="C137" s="54"/>
      <c r="D137" s="54"/>
      <c r="E137" s="54"/>
      <c r="F137" s="36" t="s">
        <v>12</v>
      </c>
      <c r="G137" s="36" t="s">
        <v>151</v>
      </c>
      <c r="H137" s="36" t="s">
        <v>9</v>
      </c>
      <c r="I137" s="36" t="s">
        <v>26</v>
      </c>
      <c r="J137" s="36" t="s">
        <v>162</v>
      </c>
      <c r="K137" s="36" t="s">
        <v>141</v>
      </c>
      <c r="L137" s="191">
        <v>200</v>
      </c>
      <c r="M137" s="34"/>
      <c r="N137" s="34"/>
      <c r="O137" s="34">
        <f>'4 Вед. структура'!O237</f>
        <v>100000</v>
      </c>
      <c r="P137" s="34">
        <f>'4 Вед. структура'!P237</f>
        <v>0</v>
      </c>
      <c r="Q137" s="34">
        <f>'4 Вед. структура'!Q237</f>
        <v>100000</v>
      </c>
      <c r="R137" s="34">
        <f>'4 Вед. структура'!R237</f>
        <v>0</v>
      </c>
      <c r="S137" s="34">
        <f>'4 Вед. структура'!S237</f>
        <v>100000</v>
      </c>
      <c r="T137" s="192">
        <f>'4 Вед. структура'!T237</f>
        <v>0</v>
      </c>
      <c r="U137" s="193"/>
    </row>
    <row r="138" spans="1:21" ht="56.25" x14ac:dyDescent="0.2">
      <c r="A138" s="498">
        <v>119</v>
      </c>
      <c r="B138" s="215" t="str">
        <f>'4 Вед. структура'!B238</f>
        <v>Иные закупки товаров, работ и услуг для обеспечения государственных (муниципальных) нужд</v>
      </c>
      <c r="C138" s="54"/>
      <c r="D138" s="54"/>
      <c r="E138" s="54"/>
      <c r="F138" s="36" t="s">
        <v>12</v>
      </c>
      <c r="G138" s="36" t="s">
        <v>151</v>
      </c>
      <c r="H138" s="36" t="s">
        <v>9</v>
      </c>
      <c r="I138" s="36" t="s">
        <v>26</v>
      </c>
      <c r="J138" s="36" t="s">
        <v>162</v>
      </c>
      <c r="K138" s="36" t="s">
        <v>141</v>
      </c>
      <c r="L138" s="191">
        <v>240</v>
      </c>
      <c r="M138" s="34"/>
      <c r="N138" s="34"/>
      <c r="O138" s="34">
        <f>'4 Вед. структура'!O238</f>
        <v>100000</v>
      </c>
      <c r="P138" s="34">
        <f>'4 Вед. структура'!P238</f>
        <v>0</v>
      </c>
      <c r="Q138" s="34">
        <f>'4 Вед. структура'!Q238</f>
        <v>100000</v>
      </c>
      <c r="R138" s="34">
        <f>'4 Вед. структура'!R238</f>
        <v>0</v>
      </c>
      <c r="S138" s="34">
        <f>'4 Вед. структура'!S238</f>
        <v>100000</v>
      </c>
      <c r="T138" s="192">
        <f>'4 Вед. структура'!T238</f>
        <v>0</v>
      </c>
      <c r="U138" s="193"/>
    </row>
    <row r="139" spans="1:21" ht="37.5" x14ac:dyDescent="0.2">
      <c r="A139" s="498">
        <v>120</v>
      </c>
      <c r="B139" s="215" t="s">
        <v>190</v>
      </c>
      <c r="C139" s="54"/>
      <c r="D139" s="54"/>
      <c r="E139" s="54"/>
      <c r="F139" s="36" t="s">
        <v>12</v>
      </c>
      <c r="G139" s="36" t="s">
        <v>151</v>
      </c>
      <c r="H139" s="36" t="s">
        <v>19</v>
      </c>
      <c r="I139" s="36"/>
      <c r="J139" s="36"/>
      <c r="K139" s="36"/>
      <c r="L139" s="191"/>
      <c r="M139" s="34">
        <f t="shared" ref="M139:O139" si="47">M140+M143</f>
        <v>200000</v>
      </c>
      <c r="N139" s="34">
        <f t="shared" si="47"/>
        <v>0</v>
      </c>
      <c r="O139" s="34">
        <f t="shared" si="47"/>
        <v>50000</v>
      </c>
      <c r="P139" s="34">
        <f t="shared" ref="P139:T139" si="48">P140+P143</f>
        <v>0</v>
      </c>
      <c r="Q139" s="34">
        <f t="shared" si="48"/>
        <v>150000</v>
      </c>
      <c r="R139" s="34">
        <f t="shared" si="48"/>
        <v>0</v>
      </c>
      <c r="S139" s="34">
        <f t="shared" si="48"/>
        <v>200000</v>
      </c>
      <c r="T139" s="192">
        <f t="shared" si="48"/>
        <v>0</v>
      </c>
      <c r="U139" s="193"/>
    </row>
    <row r="140" spans="1:21" ht="37.5" x14ac:dyDescent="0.2">
      <c r="A140" s="498">
        <v>121</v>
      </c>
      <c r="B140" s="215" t="s">
        <v>191</v>
      </c>
      <c r="C140" s="54"/>
      <c r="D140" s="54"/>
      <c r="E140" s="54"/>
      <c r="F140" s="36" t="s">
        <v>12</v>
      </c>
      <c r="G140" s="36" t="s">
        <v>151</v>
      </c>
      <c r="H140" s="36" t="s">
        <v>19</v>
      </c>
      <c r="I140" s="36" t="s">
        <v>26</v>
      </c>
      <c r="J140" s="36" t="s">
        <v>27</v>
      </c>
      <c r="K140" s="36" t="s">
        <v>141</v>
      </c>
      <c r="L140" s="191"/>
      <c r="M140" s="34">
        <f>M141</f>
        <v>200000</v>
      </c>
      <c r="N140" s="34">
        <f t="shared" ref="N140:T141" si="49">N141</f>
        <v>0</v>
      </c>
      <c r="O140" s="34">
        <f t="shared" si="49"/>
        <v>50000</v>
      </c>
      <c r="P140" s="34">
        <f t="shared" si="49"/>
        <v>0</v>
      </c>
      <c r="Q140" s="34">
        <f t="shared" si="49"/>
        <v>150000</v>
      </c>
      <c r="R140" s="34">
        <f t="shared" si="49"/>
        <v>0</v>
      </c>
      <c r="S140" s="34">
        <f t="shared" si="49"/>
        <v>200000</v>
      </c>
      <c r="T140" s="192">
        <f t="shared" si="49"/>
        <v>0</v>
      </c>
      <c r="U140" s="193"/>
    </row>
    <row r="141" spans="1:21" ht="37.5" x14ac:dyDescent="0.2">
      <c r="A141" s="498">
        <v>122</v>
      </c>
      <c r="B141" s="216" t="s">
        <v>149</v>
      </c>
      <c r="C141" s="35"/>
      <c r="D141" s="35"/>
      <c r="E141" s="35"/>
      <c r="F141" s="36" t="s">
        <v>12</v>
      </c>
      <c r="G141" s="36" t="s">
        <v>151</v>
      </c>
      <c r="H141" s="36" t="s">
        <v>19</v>
      </c>
      <c r="I141" s="36" t="s">
        <v>26</v>
      </c>
      <c r="J141" s="36" t="s">
        <v>27</v>
      </c>
      <c r="K141" s="36" t="s">
        <v>141</v>
      </c>
      <c r="L141" s="191">
        <v>200</v>
      </c>
      <c r="M141" s="34">
        <f>M142</f>
        <v>200000</v>
      </c>
      <c r="N141" s="34">
        <f t="shared" si="49"/>
        <v>0</v>
      </c>
      <c r="O141" s="34">
        <f t="shared" si="49"/>
        <v>50000</v>
      </c>
      <c r="P141" s="34">
        <f t="shared" si="49"/>
        <v>0</v>
      </c>
      <c r="Q141" s="34">
        <f t="shared" si="49"/>
        <v>150000</v>
      </c>
      <c r="R141" s="34">
        <f t="shared" si="49"/>
        <v>0</v>
      </c>
      <c r="S141" s="34">
        <f t="shared" si="49"/>
        <v>200000</v>
      </c>
      <c r="T141" s="192">
        <f t="shared" si="49"/>
        <v>0</v>
      </c>
      <c r="U141" s="193"/>
    </row>
    <row r="142" spans="1:21" ht="54.75" customHeight="1" x14ac:dyDescent="0.2">
      <c r="A142" s="498">
        <v>123</v>
      </c>
      <c r="B142" s="215" t="s">
        <v>150</v>
      </c>
      <c r="C142" s="54"/>
      <c r="D142" s="54"/>
      <c r="E142" s="54"/>
      <c r="F142" s="36" t="s">
        <v>12</v>
      </c>
      <c r="G142" s="36" t="s">
        <v>151</v>
      </c>
      <c r="H142" s="36" t="s">
        <v>19</v>
      </c>
      <c r="I142" s="36" t="s">
        <v>26</v>
      </c>
      <c r="J142" s="36" t="s">
        <v>27</v>
      </c>
      <c r="K142" s="36" t="s">
        <v>141</v>
      </c>
      <c r="L142" s="191">
        <v>240</v>
      </c>
      <c r="M142" s="34">
        <f>'4 Вед. структура'!M246</f>
        <v>200000</v>
      </c>
      <c r="N142" s="34">
        <f>'4 Вед. структура'!N246</f>
        <v>0</v>
      </c>
      <c r="O142" s="34">
        <f>'4 Вед. структура'!O246</f>
        <v>50000</v>
      </c>
      <c r="P142" s="34">
        <f>'4 Вед. структура'!P246</f>
        <v>0</v>
      </c>
      <c r="Q142" s="34">
        <f>'4 Вед. структура'!Q246</f>
        <v>150000</v>
      </c>
      <c r="R142" s="34">
        <f>'4 Вед. структура'!R246</f>
        <v>0</v>
      </c>
      <c r="S142" s="34">
        <f>'4 Вед. структура'!S246</f>
        <v>200000</v>
      </c>
      <c r="T142" s="192">
        <f>'4 Вед. структура'!T246</f>
        <v>0</v>
      </c>
      <c r="U142" s="193"/>
    </row>
    <row r="143" spans="1:21" ht="56.25" hidden="1" x14ac:dyDescent="0.2">
      <c r="A143" s="498">
        <v>124</v>
      </c>
      <c r="B143" s="215" t="s">
        <v>192</v>
      </c>
      <c r="C143" s="54"/>
      <c r="D143" s="54"/>
      <c r="E143" s="54"/>
      <c r="F143" s="36" t="s">
        <v>12</v>
      </c>
      <c r="G143" s="36" t="s">
        <v>151</v>
      </c>
      <c r="H143" s="36" t="s">
        <v>19</v>
      </c>
      <c r="I143" s="514" t="s">
        <v>26</v>
      </c>
      <c r="J143" s="514" t="s">
        <v>162</v>
      </c>
      <c r="K143" s="514" t="s">
        <v>141</v>
      </c>
      <c r="L143" s="515"/>
      <c r="M143" s="34">
        <f>M144</f>
        <v>0</v>
      </c>
      <c r="N143" s="34">
        <f t="shared" ref="N143:T144" si="50">N144</f>
        <v>0</v>
      </c>
      <c r="O143" s="34">
        <f t="shared" si="50"/>
        <v>0</v>
      </c>
      <c r="P143" s="34">
        <f t="shared" si="50"/>
        <v>0</v>
      </c>
      <c r="Q143" s="34">
        <f t="shared" si="50"/>
        <v>0</v>
      </c>
      <c r="R143" s="34">
        <f t="shared" si="50"/>
        <v>0</v>
      </c>
      <c r="S143" s="34">
        <f t="shared" si="50"/>
        <v>0</v>
      </c>
      <c r="T143" s="192">
        <f t="shared" si="50"/>
        <v>0</v>
      </c>
      <c r="U143" s="193"/>
    </row>
    <row r="144" spans="1:21" ht="37.5" hidden="1" x14ac:dyDescent="0.2">
      <c r="A144" s="498">
        <v>125</v>
      </c>
      <c r="B144" s="216" t="s">
        <v>149</v>
      </c>
      <c r="C144" s="35"/>
      <c r="D144" s="35"/>
      <c r="E144" s="35"/>
      <c r="F144" s="36" t="s">
        <v>12</v>
      </c>
      <c r="G144" s="36" t="s">
        <v>151</v>
      </c>
      <c r="H144" s="36" t="s">
        <v>19</v>
      </c>
      <c r="I144" s="514" t="s">
        <v>26</v>
      </c>
      <c r="J144" s="514" t="s">
        <v>162</v>
      </c>
      <c r="K144" s="514" t="s">
        <v>141</v>
      </c>
      <c r="L144" s="515">
        <v>200</v>
      </c>
      <c r="M144" s="34">
        <f>M145</f>
        <v>0</v>
      </c>
      <c r="N144" s="34">
        <f t="shared" si="50"/>
        <v>0</v>
      </c>
      <c r="O144" s="34">
        <f t="shared" si="50"/>
        <v>0</v>
      </c>
      <c r="P144" s="34">
        <f t="shared" si="50"/>
        <v>0</v>
      </c>
      <c r="Q144" s="34">
        <f t="shared" si="50"/>
        <v>0</v>
      </c>
      <c r="R144" s="34">
        <f t="shared" si="50"/>
        <v>0</v>
      </c>
      <c r="S144" s="34">
        <f t="shared" si="50"/>
        <v>0</v>
      </c>
      <c r="T144" s="192">
        <f t="shared" si="50"/>
        <v>0</v>
      </c>
      <c r="U144" s="193"/>
    </row>
    <row r="145" spans="1:21" ht="56.25" hidden="1" x14ac:dyDescent="0.2">
      <c r="A145" s="498">
        <v>126</v>
      </c>
      <c r="B145" s="215" t="s">
        <v>150</v>
      </c>
      <c r="C145" s="54"/>
      <c r="D145" s="54"/>
      <c r="E145" s="54"/>
      <c r="F145" s="36" t="s">
        <v>12</v>
      </c>
      <c r="G145" s="36" t="s">
        <v>151</v>
      </c>
      <c r="H145" s="36" t="s">
        <v>19</v>
      </c>
      <c r="I145" s="514" t="s">
        <v>26</v>
      </c>
      <c r="J145" s="514" t="s">
        <v>162</v>
      </c>
      <c r="K145" s="514" t="s">
        <v>141</v>
      </c>
      <c r="L145" s="515">
        <v>240</v>
      </c>
      <c r="M145" s="34">
        <f>'4 Вед. структура'!M249</f>
        <v>0</v>
      </c>
      <c r="N145" s="34">
        <f>'4 Вед. структура'!N249</f>
        <v>0</v>
      </c>
      <c r="O145" s="34">
        <f>'4 Вед. структура'!O249</f>
        <v>0</v>
      </c>
      <c r="P145" s="34">
        <f>'4 Вед. структура'!P249</f>
        <v>0</v>
      </c>
      <c r="Q145" s="34">
        <f>'4 Вед. структура'!Q249</f>
        <v>0</v>
      </c>
      <c r="R145" s="34">
        <f>'4 Вед. структура'!R249</f>
        <v>0</v>
      </c>
      <c r="S145" s="34">
        <f>'4 Вед. структура'!S249</f>
        <v>0</v>
      </c>
      <c r="T145" s="192">
        <f>'4 Вед. структура'!T249</f>
        <v>0</v>
      </c>
      <c r="U145" s="193"/>
    </row>
    <row r="146" spans="1:21" ht="37.5" x14ac:dyDescent="0.2">
      <c r="A146" s="498">
        <v>127</v>
      </c>
      <c r="B146" s="215" t="s">
        <v>185</v>
      </c>
      <c r="C146" s="54"/>
      <c r="D146" s="54"/>
      <c r="E146" s="54"/>
      <c r="F146" s="36" t="s">
        <v>12</v>
      </c>
      <c r="G146" s="36" t="s">
        <v>151</v>
      </c>
      <c r="H146" s="36" t="s">
        <v>29</v>
      </c>
      <c r="I146" s="36"/>
      <c r="J146" s="36"/>
      <c r="K146" s="36"/>
      <c r="L146" s="191"/>
      <c r="M146" s="34">
        <f t="shared" ref="M146:T148" si="51">M147</f>
        <v>50000</v>
      </c>
      <c r="N146" s="34">
        <f t="shared" si="51"/>
        <v>0</v>
      </c>
      <c r="O146" s="34">
        <f t="shared" si="51"/>
        <v>50000</v>
      </c>
      <c r="P146" s="34">
        <f t="shared" si="51"/>
        <v>0</v>
      </c>
      <c r="Q146" s="34">
        <f t="shared" si="51"/>
        <v>50000</v>
      </c>
      <c r="R146" s="34">
        <f t="shared" si="51"/>
        <v>0</v>
      </c>
      <c r="S146" s="34">
        <f t="shared" si="51"/>
        <v>50000</v>
      </c>
      <c r="T146" s="192">
        <f t="shared" si="51"/>
        <v>0</v>
      </c>
      <c r="U146" s="193"/>
    </row>
    <row r="147" spans="1:21" ht="18.75" x14ac:dyDescent="0.2">
      <c r="A147" s="498">
        <v>128</v>
      </c>
      <c r="B147" s="215" t="s">
        <v>186</v>
      </c>
      <c r="C147" s="54"/>
      <c r="D147" s="54"/>
      <c r="E147" s="54"/>
      <c r="F147" s="36" t="s">
        <v>12</v>
      </c>
      <c r="G147" s="36" t="s">
        <v>151</v>
      </c>
      <c r="H147" s="36" t="s">
        <v>29</v>
      </c>
      <c r="I147" s="36" t="s">
        <v>26</v>
      </c>
      <c r="J147" s="36" t="s">
        <v>27</v>
      </c>
      <c r="K147" s="36" t="s">
        <v>141</v>
      </c>
      <c r="L147" s="191"/>
      <c r="M147" s="34">
        <f>M148</f>
        <v>50000</v>
      </c>
      <c r="N147" s="34">
        <f t="shared" si="51"/>
        <v>0</v>
      </c>
      <c r="O147" s="34">
        <f t="shared" si="51"/>
        <v>50000</v>
      </c>
      <c r="P147" s="34">
        <f t="shared" si="51"/>
        <v>0</v>
      </c>
      <c r="Q147" s="34">
        <f t="shared" si="51"/>
        <v>50000</v>
      </c>
      <c r="R147" s="34">
        <f t="shared" si="51"/>
        <v>0</v>
      </c>
      <c r="S147" s="34">
        <f t="shared" si="51"/>
        <v>50000</v>
      </c>
      <c r="T147" s="192">
        <f t="shared" si="51"/>
        <v>0</v>
      </c>
      <c r="U147" s="193"/>
    </row>
    <row r="148" spans="1:21" ht="37.5" x14ac:dyDescent="0.2">
      <c r="A148" s="498">
        <v>129</v>
      </c>
      <c r="B148" s="216" t="s">
        <v>149</v>
      </c>
      <c r="C148" s="35"/>
      <c r="D148" s="35"/>
      <c r="E148" s="35"/>
      <c r="F148" s="36" t="s">
        <v>12</v>
      </c>
      <c r="G148" s="36" t="s">
        <v>151</v>
      </c>
      <c r="H148" s="36" t="s">
        <v>29</v>
      </c>
      <c r="I148" s="36" t="s">
        <v>26</v>
      </c>
      <c r="J148" s="36" t="s">
        <v>27</v>
      </c>
      <c r="K148" s="36" t="s">
        <v>141</v>
      </c>
      <c r="L148" s="191">
        <v>200</v>
      </c>
      <c r="M148" s="34">
        <f>M149</f>
        <v>50000</v>
      </c>
      <c r="N148" s="34">
        <f t="shared" si="51"/>
        <v>0</v>
      </c>
      <c r="O148" s="34">
        <f t="shared" si="51"/>
        <v>50000</v>
      </c>
      <c r="P148" s="34">
        <f t="shared" si="51"/>
        <v>0</v>
      </c>
      <c r="Q148" s="34">
        <f t="shared" si="51"/>
        <v>50000</v>
      </c>
      <c r="R148" s="34">
        <f t="shared" si="51"/>
        <v>0</v>
      </c>
      <c r="S148" s="34">
        <f t="shared" si="51"/>
        <v>50000</v>
      </c>
      <c r="T148" s="192">
        <f t="shared" si="51"/>
        <v>0</v>
      </c>
      <c r="U148" s="193"/>
    </row>
    <row r="149" spans="1:21" ht="56.25" x14ac:dyDescent="0.2">
      <c r="A149" s="498">
        <v>130</v>
      </c>
      <c r="B149" s="215" t="s">
        <v>150</v>
      </c>
      <c r="C149" s="54"/>
      <c r="D149" s="54"/>
      <c r="E149" s="54"/>
      <c r="F149" s="36" t="s">
        <v>12</v>
      </c>
      <c r="G149" s="36" t="s">
        <v>151</v>
      </c>
      <c r="H149" s="36" t="s">
        <v>29</v>
      </c>
      <c r="I149" s="36" t="s">
        <v>26</v>
      </c>
      <c r="J149" s="36" t="s">
        <v>27</v>
      </c>
      <c r="K149" s="36" t="s">
        <v>141</v>
      </c>
      <c r="L149" s="191">
        <v>240</v>
      </c>
      <c r="M149" s="34">
        <f>'4 Вед. структура'!M223</f>
        <v>50000</v>
      </c>
      <c r="N149" s="34">
        <f>'4 Вед. структура'!N223</f>
        <v>0</v>
      </c>
      <c r="O149" s="34">
        <f>'4 Вед. структура'!O223</f>
        <v>50000</v>
      </c>
      <c r="P149" s="34">
        <f>'4 Вед. структура'!P223</f>
        <v>0</v>
      </c>
      <c r="Q149" s="34">
        <f>'4 Вед. структура'!Q223</f>
        <v>50000</v>
      </c>
      <c r="R149" s="34">
        <f>'4 Вед. структура'!R223</f>
        <v>0</v>
      </c>
      <c r="S149" s="34">
        <f>'4 Вед. структура'!S223</f>
        <v>50000</v>
      </c>
      <c r="T149" s="192">
        <f>'4 Вед. структура'!T223</f>
        <v>0</v>
      </c>
      <c r="U149" s="193"/>
    </row>
    <row r="150" spans="1:21" ht="37.5" x14ac:dyDescent="0.2">
      <c r="A150" s="498">
        <v>131</v>
      </c>
      <c r="B150" s="215" t="s">
        <v>340</v>
      </c>
      <c r="C150" s="54"/>
      <c r="D150" s="54"/>
      <c r="E150" s="54"/>
      <c r="F150" s="36" t="s">
        <v>12</v>
      </c>
      <c r="G150" s="36" t="s">
        <v>45</v>
      </c>
      <c r="H150" s="36" t="s">
        <v>47</v>
      </c>
      <c r="I150" s="36"/>
      <c r="J150" s="36"/>
      <c r="K150" s="36"/>
      <c r="L150" s="36"/>
      <c r="M150" s="34">
        <f>M151</f>
        <v>7800</v>
      </c>
      <c r="N150" s="34">
        <f t="shared" ref="N150" si="52">N151</f>
        <v>7800</v>
      </c>
      <c r="O150" s="34">
        <f>O151+O155</f>
        <v>23300</v>
      </c>
      <c r="P150" s="34">
        <f t="shared" ref="P150:T150" si="53">P151+P155</f>
        <v>0</v>
      </c>
      <c r="Q150" s="34">
        <f t="shared" si="53"/>
        <v>23300</v>
      </c>
      <c r="R150" s="34">
        <f t="shared" si="53"/>
        <v>0</v>
      </c>
      <c r="S150" s="34">
        <f t="shared" si="53"/>
        <v>0</v>
      </c>
      <c r="T150" s="192">
        <f t="shared" si="53"/>
        <v>0</v>
      </c>
      <c r="U150" s="193"/>
    </row>
    <row r="151" spans="1:21" ht="56.25" hidden="1" x14ac:dyDescent="0.2">
      <c r="A151" s="498">
        <v>132</v>
      </c>
      <c r="B151" s="215" t="str">
        <f>'4 Вед. структура'!B174</f>
        <v>Осуществление части полномочий по решению вопросов местного значения в соответствии с заключёнными соглашениями</v>
      </c>
      <c r="C151" s="516"/>
      <c r="D151" s="516"/>
      <c r="E151" s="516"/>
      <c r="F151" s="36" t="s">
        <v>12</v>
      </c>
      <c r="G151" s="36" t="s">
        <v>45</v>
      </c>
      <c r="H151" s="36" t="s">
        <v>9</v>
      </c>
      <c r="I151" s="36"/>
      <c r="J151" s="36"/>
      <c r="K151" s="36"/>
      <c r="L151" s="191"/>
      <c r="M151" s="34">
        <f t="shared" ref="M151:N157" si="54">M152</f>
        <v>7800</v>
      </c>
      <c r="N151" s="34">
        <f t="shared" si="54"/>
        <v>7800</v>
      </c>
      <c r="O151" s="517">
        <f>'4 Вед. структура'!O174</f>
        <v>0</v>
      </c>
      <c r="P151" s="517">
        <f>'4 Вед. структура'!P174</f>
        <v>0</v>
      </c>
      <c r="Q151" s="517">
        <f>'4 Вед. структура'!Q174</f>
        <v>0</v>
      </c>
      <c r="R151" s="517">
        <f>'4 Вед. структура'!R174</f>
        <v>0</v>
      </c>
      <c r="S151" s="517">
        <f>'4 Вед. структура'!S174</f>
        <v>0</v>
      </c>
      <c r="T151" s="518">
        <f>'4 Вед. структура'!T174</f>
        <v>0</v>
      </c>
      <c r="U151" s="193"/>
    </row>
    <row r="152" spans="1:21" ht="37.5" hidden="1" x14ac:dyDescent="0.2">
      <c r="A152" s="498">
        <v>133</v>
      </c>
      <c r="B152" s="215" t="str">
        <f>'4 Вед. структура'!B175</f>
        <v>Выполнение части полномочий в сфере водоснабжения населения и водоотведения</v>
      </c>
      <c r="C152" s="516"/>
      <c r="D152" s="516"/>
      <c r="E152" s="516"/>
      <c r="F152" s="36" t="s">
        <v>12</v>
      </c>
      <c r="G152" s="36" t="s">
        <v>45</v>
      </c>
      <c r="H152" s="36" t="s">
        <v>9</v>
      </c>
      <c r="I152" s="36" t="s">
        <v>5</v>
      </c>
      <c r="J152" s="36" t="s">
        <v>162</v>
      </c>
      <c r="K152" s="36" t="s">
        <v>141</v>
      </c>
      <c r="L152" s="191"/>
      <c r="M152" s="34">
        <f>M153</f>
        <v>7800</v>
      </c>
      <c r="N152" s="34">
        <f t="shared" si="54"/>
        <v>7800</v>
      </c>
      <c r="O152" s="517">
        <f>'4 Вед. структура'!O175</f>
        <v>0</v>
      </c>
      <c r="P152" s="517">
        <f>'4 Вед. структура'!P175</f>
        <v>0</v>
      </c>
      <c r="Q152" s="517">
        <f>'4 Вед. структура'!Q175</f>
        <v>0</v>
      </c>
      <c r="R152" s="517">
        <f>'4 Вед. структура'!R175</f>
        <v>0</v>
      </c>
      <c r="S152" s="517">
        <f>'4 Вед. структура'!S175</f>
        <v>0</v>
      </c>
      <c r="T152" s="518">
        <f>'4 Вед. структура'!T175</f>
        <v>0</v>
      </c>
      <c r="U152" s="193"/>
    </row>
    <row r="153" spans="1:21" ht="56.25" hidden="1" x14ac:dyDescent="0.2">
      <c r="A153" s="498">
        <v>134</v>
      </c>
      <c r="B153" s="215" t="str">
        <f>'4 Вед. структура'!B176</f>
        <v>Прочая закупка товаров, работ и услуг для обеспечения государственных (муниципальных) нужд</v>
      </c>
      <c r="C153" s="35"/>
      <c r="D153" s="35"/>
      <c r="E153" s="35"/>
      <c r="F153" s="36" t="s">
        <v>12</v>
      </c>
      <c r="G153" s="36" t="s">
        <v>45</v>
      </c>
      <c r="H153" s="36" t="s">
        <v>9</v>
      </c>
      <c r="I153" s="36" t="s">
        <v>5</v>
      </c>
      <c r="J153" s="36" t="s">
        <v>162</v>
      </c>
      <c r="K153" s="36" t="s">
        <v>141</v>
      </c>
      <c r="L153" s="191">
        <v>200</v>
      </c>
      <c r="M153" s="34">
        <f>M154</f>
        <v>7800</v>
      </c>
      <c r="N153" s="34">
        <f t="shared" si="54"/>
        <v>7800</v>
      </c>
      <c r="O153" s="517">
        <f>'4 Вед. структура'!O176</f>
        <v>0</v>
      </c>
      <c r="P153" s="517">
        <f>'4 Вед. структура'!P176</f>
        <v>0</v>
      </c>
      <c r="Q153" s="517">
        <f>'4 Вед. структура'!Q176</f>
        <v>0</v>
      </c>
      <c r="R153" s="517">
        <f>'4 Вед. структура'!R176</f>
        <v>0</v>
      </c>
      <c r="S153" s="517">
        <f>'4 Вед. структура'!S176</f>
        <v>0</v>
      </c>
      <c r="T153" s="518">
        <f>'4 Вед. структура'!T176</f>
        <v>0</v>
      </c>
      <c r="U153" s="193"/>
    </row>
    <row r="154" spans="1:21" ht="37.5" hidden="1" x14ac:dyDescent="0.2">
      <c r="A154" s="498">
        <v>135</v>
      </c>
      <c r="B154" s="215" t="str">
        <f>'4 Вед. структура'!B177</f>
        <v>Закупка товаров, работ и услуг для обеспечения государственных (муниципальных) нужд</v>
      </c>
      <c r="C154" s="54"/>
      <c r="D154" s="54"/>
      <c r="E154" s="54"/>
      <c r="F154" s="36" t="s">
        <v>12</v>
      </c>
      <c r="G154" s="36" t="s">
        <v>45</v>
      </c>
      <c r="H154" s="36" t="s">
        <v>9</v>
      </c>
      <c r="I154" s="36" t="s">
        <v>5</v>
      </c>
      <c r="J154" s="36" t="s">
        <v>162</v>
      </c>
      <c r="K154" s="36" t="s">
        <v>141</v>
      </c>
      <c r="L154" s="191">
        <v>240</v>
      </c>
      <c r="M154" s="517">
        <v>7800</v>
      </c>
      <c r="N154" s="517">
        <v>7800</v>
      </c>
      <c r="O154" s="517">
        <f>'4 Вед. структура'!O177</f>
        <v>0</v>
      </c>
      <c r="P154" s="517">
        <f>'4 Вед. структура'!P177</f>
        <v>0</v>
      </c>
      <c r="Q154" s="517">
        <f>'4 Вед. структура'!Q177</f>
        <v>0</v>
      </c>
      <c r="R154" s="517">
        <f>'4 Вед. структура'!R177</f>
        <v>0</v>
      </c>
      <c r="S154" s="517">
        <f>'4 Вед. структура'!S177</f>
        <v>0</v>
      </c>
      <c r="T154" s="518">
        <f>'4 Вед. структура'!T177</f>
        <v>0</v>
      </c>
      <c r="U154" s="193"/>
    </row>
    <row r="155" spans="1:21" ht="131.25" x14ac:dyDescent="0.2">
      <c r="A155" s="498">
        <v>136</v>
      </c>
      <c r="B155" s="519" t="str">
        <f>'4 Вед. структура'!B34</f>
        <v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v>
      </c>
      <c r="C155" s="516"/>
      <c r="D155" s="516"/>
      <c r="E155" s="516"/>
      <c r="F155" s="36" t="s">
        <v>12</v>
      </c>
      <c r="G155" s="36" t="s">
        <v>45</v>
      </c>
      <c r="H155" s="36" t="s">
        <v>7</v>
      </c>
      <c r="I155" s="36"/>
      <c r="J155" s="36"/>
      <c r="K155" s="36"/>
      <c r="L155" s="191"/>
      <c r="M155" s="517"/>
      <c r="N155" s="517"/>
      <c r="O155" s="517">
        <f>'4 Вед. структура'!O34</f>
        <v>23300</v>
      </c>
      <c r="P155" s="517">
        <f>'4 Вед. структура'!P34</f>
        <v>0</v>
      </c>
      <c r="Q155" s="517">
        <f>'4 Вед. структура'!Q34</f>
        <v>23300</v>
      </c>
      <c r="R155" s="517">
        <f>'4 Вед. структура'!R34</f>
        <v>0</v>
      </c>
      <c r="S155" s="517">
        <f>'4 Вед. структура'!S34</f>
        <v>0</v>
      </c>
      <c r="T155" s="518">
        <f>'4 Вед. структура'!T34</f>
        <v>0</v>
      </c>
      <c r="U155" s="193"/>
    </row>
    <row r="156" spans="1:21" ht="37.5" x14ac:dyDescent="0.2">
      <c r="A156" s="498">
        <v>137</v>
      </c>
      <c r="B156" s="519" t="str">
        <f>'4 Вед. структура'!B35</f>
        <v>Руководство и управление в сфере установленных функций органов местного самоуправления</v>
      </c>
      <c r="C156" s="516"/>
      <c r="D156" s="516"/>
      <c r="E156" s="516"/>
      <c r="F156" s="36" t="s">
        <v>12</v>
      </c>
      <c r="G156" s="36" t="s">
        <v>45</v>
      </c>
      <c r="H156" s="36" t="s">
        <v>7</v>
      </c>
      <c r="I156" s="36" t="s">
        <v>26</v>
      </c>
      <c r="J156" s="36" t="s">
        <v>162</v>
      </c>
      <c r="K156" s="36" t="s">
        <v>141</v>
      </c>
      <c r="L156" s="191"/>
      <c r="M156" s="34">
        <f>M157</f>
        <v>7800</v>
      </c>
      <c r="N156" s="34">
        <f t="shared" si="54"/>
        <v>7800</v>
      </c>
      <c r="O156" s="517">
        <f>'4 Вед. структура'!O35</f>
        <v>23300</v>
      </c>
      <c r="P156" s="517">
        <f>'4 Вед. структура'!P35</f>
        <v>0</v>
      </c>
      <c r="Q156" s="517">
        <f>'4 Вед. структура'!Q35</f>
        <v>23300</v>
      </c>
      <c r="R156" s="517">
        <f>'4 Вед. структура'!R35</f>
        <v>0</v>
      </c>
      <c r="S156" s="517">
        <f>'4 Вед. структура'!S35</f>
        <v>0</v>
      </c>
      <c r="T156" s="518">
        <f>'4 Вед. структура'!T35</f>
        <v>0</v>
      </c>
      <c r="U156" s="193"/>
    </row>
    <row r="157" spans="1:21" ht="18.75" x14ac:dyDescent="0.2">
      <c r="A157" s="498">
        <v>138</v>
      </c>
      <c r="B157" s="519" t="str">
        <f>'4 Вед. структура'!B36</f>
        <v>Межбюджетные трансферты</v>
      </c>
      <c r="C157" s="35"/>
      <c r="D157" s="35"/>
      <c r="E157" s="35"/>
      <c r="F157" s="36" t="s">
        <v>12</v>
      </c>
      <c r="G157" s="36" t="s">
        <v>45</v>
      </c>
      <c r="H157" s="36" t="s">
        <v>7</v>
      </c>
      <c r="I157" s="36" t="s">
        <v>26</v>
      </c>
      <c r="J157" s="36" t="s">
        <v>162</v>
      </c>
      <c r="K157" s="36" t="s">
        <v>141</v>
      </c>
      <c r="L157" s="191">
        <v>200</v>
      </c>
      <c r="M157" s="34">
        <f>M158</f>
        <v>7800</v>
      </c>
      <c r="N157" s="34">
        <f t="shared" si="54"/>
        <v>7800</v>
      </c>
      <c r="O157" s="517">
        <f>'4 Вед. структура'!O36</f>
        <v>23300</v>
      </c>
      <c r="P157" s="517">
        <f>'4 Вед. структура'!P36</f>
        <v>0</v>
      </c>
      <c r="Q157" s="517">
        <f>'4 Вед. структура'!Q36</f>
        <v>23300</v>
      </c>
      <c r="R157" s="517">
        <f>'4 Вед. структура'!R36</f>
        <v>0</v>
      </c>
      <c r="S157" s="517">
        <f>'4 Вед. структура'!S36</f>
        <v>0</v>
      </c>
      <c r="T157" s="518">
        <f>'4 Вед. структура'!T36</f>
        <v>0</v>
      </c>
      <c r="U157" s="193"/>
    </row>
    <row r="158" spans="1:21" ht="18.75" x14ac:dyDescent="0.2">
      <c r="A158" s="498">
        <v>139</v>
      </c>
      <c r="B158" s="519" t="str">
        <f>'4 Вед. структура'!B37</f>
        <v>Иные межбюджетные трансферты</v>
      </c>
      <c r="C158" s="54"/>
      <c r="D158" s="54"/>
      <c r="E158" s="54"/>
      <c r="F158" s="36" t="s">
        <v>12</v>
      </c>
      <c r="G158" s="36" t="s">
        <v>45</v>
      </c>
      <c r="H158" s="36" t="s">
        <v>7</v>
      </c>
      <c r="I158" s="36" t="s">
        <v>26</v>
      </c>
      <c r="J158" s="36" t="s">
        <v>162</v>
      </c>
      <c r="K158" s="36" t="s">
        <v>141</v>
      </c>
      <c r="L158" s="191">
        <v>240</v>
      </c>
      <c r="M158" s="517">
        <v>7800</v>
      </c>
      <c r="N158" s="517">
        <v>7800</v>
      </c>
      <c r="O158" s="517">
        <f>'4 Вед. структура'!O37</f>
        <v>23300</v>
      </c>
      <c r="P158" s="517">
        <f>'4 Вед. структура'!P37</f>
        <v>0</v>
      </c>
      <c r="Q158" s="517">
        <f>'4 Вед. структура'!Q37</f>
        <v>23300</v>
      </c>
      <c r="R158" s="517">
        <f>'4 Вед. структура'!R37</f>
        <v>0</v>
      </c>
      <c r="S158" s="517">
        <f>'4 Вед. структура'!S37</f>
        <v>0</v>
      </c>
      <c r="T158" s="518">
        <f>'4 Вед. структура'!T37</f>
        <v>0</v>
      </c>
      <c r="U158" s="193"/>
    </row>
    <row r="159" spans="1:21" ht="131.25" hidden="1" x14ac:dyDescent="0.2">
      <c r="A159" s="498">
        <v>140</v>
      </c>
      <c r="B159" s="215" t="s">
        <v>351</v>
      </c>
      <c r="C159" s="54"/>
      <c r="D159" s="54"/>
      <c r="E159" s="54"/>
      <c r="F159" s="36" t="s">
        <v>350</v>
      </c>
      <c r="G159" s="36"/>
      <c r="H159" s="36"/>
      <c r="I159" s="36"/>
      <c r="J159" s="36"/>
      <c r="K159" s="36"/>
      <c r="L159" s="36"/>
      <c r="M159" s="34" t="e">
        <f>M160+M164+M170</f>
        <v>#REF!</v>
      </c>
      <c r="N159" s="34" t="e">
        <f>N160+N164+N170</f>
        <v>#REF!</v>
      </c>
      <c r="O159" s="34">
        <f>'4 Вед. структура'!O196</f>
        <v>0</v>
      </c>
      <c r="P159" s="34">
        <f>'4 Вед. структура'!P196</f>
        <v>0</v>
      </c>
      <c r="Q159" s="34">
        <f>'4 Вед. структура'!Q196</f>
        <v>0</v>
      </c>
      <c r="R159" s="34">
        <f>'4 Вед. структура'!R196</f>
        <v>0</v>
      </c>
      <c r="S159" s="34">
        <f>'4 Вед. структура'!S196</f>
        <v>0</v>
      </c>
      <c r="T159" s="192">
        <f>'4 Вед. структура'!T196</f>
        <v>0</v>
      </c>
      <c r="U159" s="193"/>
    </row>
    <row r="160" spans="1:21" ht="75" hidden="1" x14ac:dyDescent="0.2">
      <c r="A160" s="498">
        <v>141</v>
      </c>
      <c r="B160" s="215" t="str">
        <f>'4 Вед. структура'!B197</f>
        <v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v>
      </c>
      <c r="C160" s="54"/>
      <c r="D160" s="54"/>
      <c r="E160" s="54"/>
      <c r="F160" s="36" t="s">
        <v>350</v>
      </c>
      <c r="G160" s="36" t="s">
        <v>5</v>
      </c>
      <c r="H160" s="36"/>
      <c r="I160" s="36"/>
      <c r="J160" s="36"/>
      <c r="K160" s="36"/>
      <c r="L160" s="36"/>
      <c r="M160" s="34" t="e">
        <f>M161+M165+M171</f>
        <v>#REF!</v>
      </c>
      <c r="N160" s="34" t="e">
        <f>N161+N165+N171</f>
        <v>#REF!</v>
      </c>
      <c r="O160" s="34">
        <f>'4 Вед. структура'!O197</f>
        <v>0</v>
      </c>
      <c r="P160" s="34">
        <f>'4 Вед. структура'!P197</f>
        <v>0</v>
      </c>
      <c r="Q160" s="34">
        <f>'4 Вед. структура'!Q197</f>
        <v>0</v>
      </c>
      <c r="R160" s="34">
        <f>'4 Вед. структура'!R197</f>
        <v>0</v>
      </c>
      <c r="S160" s="34">
        <f>'4 Вед. структура'!S197</f>
        <v>0</v>
      </c>
      <c r="T160" s="192">
        <f>'4 Вед. структура'!T197</f>
        <v>0</v>
      </c>
      <c r="U160" s="193"/>
    </row>
    <row r="161" spans="1:21" ht="93.75" hidden="1" x14ac:dyDescent="0.2">
      <c r="A161" s="498">
        <v>142</v>
      </c>
      <c r="B161" s="215" t="str">
        <f>'4 Вед. структура'!B198</f>
        <v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v>
      </c>
      <c r="C161" s="54"/>
      <c r="D161" s="54"/>
      <c r="E161" s="54"/>
      <c r="F161" s="36" t="s">
        <v>350</v>
      </c>
      <c r="G161" s="36" t="s">
        <v>5</v>
      </c>
      <c r="H161" s="36" t="s">
        <v>9</v>
      </c>
      <c r="I161" s="36"/>
      <c r="J161" s="36"/>
      <c r="K161" s="36"/>
      <c r="L161" s="36"/>
      <c r="M161" s="34" t="s">
        <v>20</v>
      </c>
      <c r="N161" s="34" t="s">
        <v>115</v>
      </c>
      <c r="O161" s="34">
        <f>'4 Вед. структура'!O198</f>
        <v>0</v>
      </c>
      <c r="P161" s="34">
        <f>'4 Вед. структура'!P198</f>
        <v>0</v>
      </c>
      <c r="Q161" s="34">
        <f>'4 Вед. структура'!Q198</f>
        <v>0</v>
      </c>
      <c r="R161" s="34">
        <f>'4 Вед. структура'!R198</f>
        <v>0</v>
      </c>
      <c r="S161" s="34">
        <f>'4 Вед. структура'!S198</f>
        <v>0</v>
      </c>
      <c r="T161" s="192">
        <f>'4 Вед. структура'!T198</f>
        <v>0</v>
      </c>
      <c r="U161" s="193"/>
    </row>
    <row r="162" spans="1:21" ht="56.25" hidden="1" x14ac:dyDescent="0.2">
      <c r="A162" s="498">
        <v>143</v>
      </c>
      <c r="B162" s="216" t="str">
        <f>'4 Вед. структура'!B199</f>
        <v xml:space="preserve">Капитальный ремонт и ремонт дворовых территорий многоквартирных домов, проездов к дворовым территориям многоквартирных домов </v>
      </c>
      <c r="C162" s="289">
        <f>'4 Вед. структура'!C199</f>
        <v>611</v>
      </c>
      <c r="D162" s="289">
        <f>'4 Вед. структура'!D199</f>
        <v>5</v>
      </c>
      <c r="E162" s="289">
        <f>'4 Вед. структура'!E199</f>
        <v>3</v>
      </c>
      <c r="F162" s="289" t="str">
        <f>'4 Вед. структура'!F199</f>
        <v>61</v>
      </c>
      <c r="G162" s="289" t="str">
        <f>'4 Вед. структура'!G199</f>
        <v>1</v>
      </c>
      <c r="H162" s="289" t="str">
        <f>'4 Вед. структура'!H199</f>
        <v>01</v>
      </c>
      <c r="I162" s="289" t="str">
        <f>'4 Вед. структура'!I199</f>
        <v>2</v>
      </c>
      <c r="J162" s="289" t="str">
        <f>'4 Вед. структура'!J199</f>
        <v>001</v>
      </c>
      <c r="K162" s="289"/>
      <c r="L162" s="289"/>
      <c r="M162" s="34">
        <f>'4 Вед. структура'!M202</f>
        <v>0</v>
      </c>
      <c r="N162" s="34">
        <f>'4 Вед. структура'!N202</f>
        <v>0</v>
      </c>
      <c r="O162" s="34">
        <f>'4 Вед. структура'!O199</f>
        <v>0</v>
      </c>
      <c r="P162" s="34">
        <f>'4 Вед. структура'!P199</f>
        <v>0</v>
      </c>
      <c r="Q162" s="34">
        <f>'4 Вед. структура'!Q199</f>
        <v>0</v>
      </c>
      <c r="R162" s="34">
        <f>'4 Вед. структура'!R199</f>
        <v>0</v>
      </c>
      <c r="S162" s="34">
        <f>'4 Вед. структура'!S199</f>
        <v>0</v>
      </c>
      <c r="T162" s="192">
        <f>'4 Вед. структура'!T199</f>
        <v>0</v>
      </c>
      <c r="U162" s="193"/>
    </row>
    <row r="163" spans="1:21" ht="56.25" hidden="1" x14ac:dyDescent="0.2">
      <c r="A163" s="498">
        <v>144</v>
      </c>
      <c r="B163" s="216" t="str">
        <f>'4 Вед. структура'!B200</f>
        <v>Прочая закупка товаров, работ и услуг для обеспечения государственных (муниципальных) нужд</v>
      </c>
      <c r="C163" s="289">
        <f>'4 Вед. структура'!C200</f>
        <v>611</v>
      </c>
      <c r="D163" s="289">
        <f>'4 Вед. структура'!D200</f>
        <v>5</v>
      </c>
      <c r="E163" s="289">
        <f>'4 Вед. структура'!E200</f>
        <v>3</v>
      </c>
      <c r="F163" s="289" t="str">
        <f>'4 Вед. структура'!F200</f>
        <v>61</v>
      </c>
      <c r="G163" s="289" t="str">
        <f>'4 Вед. структура'!G200</f>
        <v>1</v>
      </c>
      <c r="H163" s="289" t="str">
        <f>'4 Вед. структура'!H200</f>
        <v>01</v>
      </c>
      <c r="I163" s="289" t="str">
        <f>'4 Вед. структура'!I200</f>
        <v>2</v>
      </c>
      <c r="J163" s="289" t="str">
        <f>'4 Вед. структура'!J200</f>
        <v>001</v>
      </c>
      <c r="K163" s="289" t="str">
        <f>'4 Вед. структура'!K200</f>
        <v>0</v>
      </c>
      <c r="L163" s="289">
        <f>'4 Вед. структура'!L200</f>
        <v>200</v>
      </c>
      <c r="M163" s="34">
        <f>'4 Вед. структура'!M203</f>
        <v>0</v>
      </c>
      <c r="N163" s="34">
        <f>'4 Вед. структура'!N203</f>
        <v>0</v>
      </c>
      <c r="O163" s="34">
        <f>'4 Вед. структура'!O200</f>
        <v>0</v>
      </c>
      <c r="P163" s="34">
        <f>'4 Вед. структура'!P200</f>
        <v>0</v>
      </c>
      <c r="Q163" s="34">
        <f>'4 Вед. структура'!Q200</f>
        <v>0</v>
      </c>
      <c r="R163" s="34">
        <f>'4 Вед. структура'!R200</f>
        <v>0</v>
      </c>
      <c r="S163" s="34">
        <f>'4 Вед. структура'!S200</f>
        <v>0</v>
      </c>
      <c r="T163" s="192">
        <f>'4 Вед. структура'!T200</f>
        <v>0</v>
      </c>
      <c r="U163" s="193"/>
    </row>
    <row r="164" spans="1:21" ht="37.5" hidden="1" x14ac:dyDescent="0.2">
      <c r="A164" s="498">
        <v>145</v>
      </c>
      <c r="B164" s="216" t="str">
        <f>'4 Вед. структура'!B201</f>
        <v>Закупка товаров, работ и услуг для обеспечения государственных (муниципальных) нужд</v>
      </c>
      <c r="C164" s="289">
        <f>'4 Вед. структура'!C201</f>
        <v>611</v>
      </c>
      <c r="D164" s="289">
        <f>'4 Вед. структура'!D201</f>
        <v>5</v>
      </c>
      <c r="E164" s="289">
        <f>'4 Вед. структура'!E201</f>
        <v>3</v>
      </c>
      <c r="F164" s="289" t="str">
        <f>'4 Вед. структура'!F201</f>
        <v>61</v>
      </c>
      <c r="G164" s="289" t="str">
        <f>'4 Вед. структура'!G201</f>
        <v>1</v>
      </c>
      <c r="H164" s="289" t="str">
        <f>'4 Вед. структура'!H201</f>
        <v>01</v>
      </c>
      <c r="I164" s="289" t="str">
        <f>'4 Вед. структура'!I201</f>
        <v>2</v>
      </c>
      <c r="J164" s="289" t="str">
        <f>'4 Вед. структура'!J201</f>
        <v>001</v>
      </c>
      <c r="K164" s="289" t="str">
        <f>'4 Вед. структура'!K201</f>
        <v>0</v>
      </c>
      <c r="L164" s="289">
        <f>'4 Вед. структура'!L201</f>
        <v>240</v>
      </c>
      <c r="M164" s="34">
        <f>'4 Вед. структура'!M204</f>
        <v>0</v>
      </c>
      <c r="N164" s="34">
        <f>'4 Вед. структура'!N204</f>
        <v>0</v>
      </c>
      <c r="O164" s="34">
        <f>'4 Вед. структура'!O201</f>
        <v>0</v>
      </c>
      <c r="P164" s="34">
        <f>'4 Вед. структура'!P201</f>
        <v>0</v>
      </c>
      <c r="Q164" s="34">
        <f>'4 Вед. структура'!Q201</f>
        <v>0</v>
      </c>
      <c r="R164" s="34">
        <f>'4 Вед. структура'!R201</f>
        <v>0</v>
      </c>
      <c r="S164" s="34">
        <f>'4 Вед. структура'!S201</f>
        <v>0</v>
      </c>
      <c r="T164" s="192">
        <f>'4 Вед. структура'!T201</f>
        <v>0</v>
      </c>
      <c r="U164" s="193"/>
    </row>
    <row r="165" spans="1:21" ht="37.5" hidden="1" x14ac:dyDescent="0.2">
      <c r="A165" s="498">
        <v>146</v>
      </c>
      <c r="B165" s="216" t="str">
        <f>'4 Вед. структура'!B202</f>
        <v xml:space="preserve">Благоустройство дворовых территорий многоквартирных домов населенных пунктов </v>
      </c>
      <c r="C165" s="54"/>
      <c r="D165" s="54"/>
      <c r="E165" s="54"/>
      <c r="F165" s="36" t="str">
        <f>'4 Вед. структура'!F205</f>
        <v>61</v>
      </c>
      <c r="G165" s="289" t="str">
        <f>'4 Вед. структура'!G202</f>
        <v>1</v>
      </c>
      <c r="H165" s="289" t="str">
        <f>'4 Вед. структура'!H202</f>
        <v>01</v>
      </c>
      <c r="I165" s="289" t="str">
        <f>'4 Вед. структура'!I202</f>
        <v>2</v>
      </c>
      <c r="J165" s="289" t="str">
        <f>'4 Вед. структура'!J202</f>
        <v>002</v>
      </c>
      <c r="K165" s="36"/>
      <c r="L165" s="289"/>
      <c r="M165" s="34" t="e">
        <f>'4 Вед. структура'!#REF!</f>
        <v>#REF!</v>
      </c>
      <c r="N165" s="34" t="e">
        <f>'4 Вед. структура'!#REF!</f>
        <v>#REF!</v>
      </c>
      <c r="O165" s="34">
        <f>'4 Вед. структура'!O202</f>
        <v>0</v>
      </c>
      <c r="P165" s="34">
        <f>'4 Вед. структура'!P202</f>
        <v>0</v>
      </c>
      <c r="Q165" s="34">
        <f>'4 Вед. структура'!Q202</f>
        <v>0</v>
      </c>
      <c r="R165" s="34">
        <f>'4 Вед. структура'!R202</f>
        <v>0</v>
      </c>
      <c r="S165" s="34">
        <f>'4 Вед. структура'!S202</f>
        <v>0</v>
      </c>
      <c r="T165" s="192">
        <f>'4 Вед. структура'!T202</f>
        <v>0</v>
      </c>
      <c r="U165" s="193"/>
    </row>
    <row r="166" spans="1:21" ht="56.25" hidden="1" x14ac:dyDescent="0.2">
      <c r="A166" s="498">
        <v>147</v>
      </c>
      <c r="B166" s="216" t="str">
        <f>'4 Вед. структура'!B203</f>
        <v>Прочая закупка товаров, работ и услуг для обеспечения государственных (муниципальных) нужд</v>
      </c>
      <c r="C166" s="54"/>
      <c r="D166" s="54"/>
      <c r="E166" s="54"/>
      <c r="F166" s="36" t="str">
        <f>'4 Вед. структура'!F206</f>
        <v>61</v>
      </c>
      <c r="G166" s="289" t="str">
        <f>'4 Вед. структура'!G203</f>
        <v>1</v>
      </c>
      <c r="H166" s="289" t="str">
        <f>'4 Вед. структура'!H203</f>
        <v>01</v>
      </c>
      <c r="I166" s="289" t="str">
        <f>'4 Вед. структура'!I203</f>
        <v>2</v>
      </c>
      <c r="J166" s="289" t="str">
        <f>'4 Вед. структура'!J203</f>
        <v>002</v>
      </c>
      <c r="K166" s="36" t="str">
        <f>'4 Вед. структура'!K206</f>
        <v>0</v>
      </c>
      <c r="L166" s="289">
        <f>'4 Вед. структура'!L203</f>
        <v>200</v>
      </c>
      <c r="M166" s="34" t="e">
        <f>'4 Вед. структура'!#REF!</f>
        <v>#REF!</v>
      </c>
      <c r="N166" s="34" t="e">
        <f>'4 Вед. структура'!#REF!</f>
        <v>#REF!</v>
      </c>
      <c r="O166" s="34">
        <f>'4 Вед. структура'!O203</f>
        <v>0</v>
      </c>
      <c r="P166" s="34">
        <f>'4 Вед. структура'!P203</f>
        <v>0</v>
      </c>
      <c r="Q166" s="34">
        <f>'4 Вед. структура'!Q203</f>
        <v>0</v>
      </c>
      <c r="R166" s="34">
        <f>'4 Вед. структура'!R203</f>
        <v>0</v>
      </c>
      <c r="S166" s="34">
        <f>'4 Вед. структура'!S203</f>
        <v>0</v>
      </c>
      <c r="T166" s="192">
        <f>'4 Вед. структура'!T203</f>
        <v>0</v>
      </c>
      <c r="U166" s="193"/>
    </row>
    <row r="167" spans="1:21" ht="37.5" hidden="1" x14ac:dyDescent="0.2">
      <c r="A167" s="498">
        <v>148</v>
      </c>
      <c r="B167" s="216" t="str">
        <f>'4 Вед. структура'!B204</f>
        <v>Закупка товаров, работ и услуг для обеспечения государственных (муниципальных) нужд</v>
      </c>
      <c r="C167" s="54"/>
      <c r="D167" s="54"/>
      <c r="E167" s="54"/>
      <c r="F167" s="36" t="str">
        <f>'4 Вед. структура'!F207</f>
        <v>61</v>
      </c>
      <c r="G167" s="289" t="str">
        <f>'4 Вед. структура'!G204</f>
        <v>1</v>
      </c>
      <c r="H167" s="289" t="str">
        <f>'4 Вед. структура'!H204</f>
        <v>01</v>
      </c>
      <c r="I167" s="289" t="str">
        <f>'4 Вед. структура'!I204</f>
        <v>2</v>
      </c>
      <c r="J167" s="289" t="str">
        <f>'4 Вед. структура'!J204</f>
        <v>002</v>
      </c>
      <c r="K167" s="36" t="str">
        <f>'4 Вед. структура'!K207</f>
        <v>0</v>
      </c>
      <c r="L167" s="289">
        <f>'4 Вед. структура'!L204</f>
        <v>240</v>
      </c>
      <c r="M167" s="34" t="e">
        <f>'4 Вед. структура'!#REF!</f>
        <v>#REF!</v>
      </c>
      <c r="N167" s="34" t="e">
        <f>'4 Вед. структура'!#REF!</f>
        <v>#REF!</v>
      </c>
      <c r="O167" s="34">
        <f>'4 Вед. структура'!O204</f>
        <v>0</v>
      </c>
      <c r="P167" s="34">
        <f>'4 Вед. структура'!P204</f>
        <v>0</v>
      </c>
      <c r="Q167" s="34">
        <f>'4 Вед. структура'!Q204</f>
        <v>0</v>
      </c>
      <c r="R167" s="34">
        <f>'4 Вед. структура'!R204</f>
        <v>0</v>
      </c>
      <c r="S167" s="34">
        <f>'4 Вед. структура'!S204</f>
        <v>0</v>
      </c>
      <c r="T167" s="192">
        <f>'4 Вед. структура'!T204</f>
        <v>0</v>
      </c>
      <c r="U167" s="193"/>
    </row>
    <row r="168" spans="1:21" ht="75" hidden="1" x14ac:dyDescent="0.2">
      <c r="A168" s="498">
        <v>149</v>
      </c>
      <c r="B168" s="215" t="str">
        <f>'4 Вед. структура'!B205</f>
        <v>Подпрограмма "Благоустройство общественных территорий Магистрального сельского поселения Омского муниципального района Омской области"</v>
      </c>
      <c r="C168" s="54"/>
      <c r="D168" s="54"/>
      <c r="E168" s="54"/>
      <c r="F168" s="36" t="str">
        <f>'4 Вед. структура'!F205</f>
        <v>61</v>
      </c>
      <c r="G168" s="36" t="str">
        <f>'4 Вед. структура'!G205</f>
        <v>2</v>
      </c>
      <c r="H168" s="36"/>
      <c r="I168" s="36"/>
      <c r="J168" s="36"/>
      <c r="K168" s="36"/>
      <c r="L168" s="191"/>
      <c r="M168" s="34">
        <f>'4 Вед. структура'!M205</f>
        <v>0</v>
      </c>
      <c r="N168" s="34">
        <f>'4 Вед. структура'!N205</f>
        <v>0</v>
      </c>
      <c r="O168" s="34">
        <f>'4 Вед. структура'!O205</f>
        <v>0</v>
      </c>
      <c r="P168" s="34">
        <f>'4 Вед. структура'!P205</f>
        <v>0</v>
      </c>
      <c r="Q168" s="34">
        <f>'4 Вед. структура'!Q205</f>
        <v>0</v>
      </c>
      <c r="R168" s="34">
        <f>'4 Вед. структура'!R205</f>
        <v>0</v>
      </c>
      <c r="S168" s="34">
        <f>'4 Вед. структура'!S205</f>
        <v>0</v>
      </c>
      <c r="T168" s="192">
        <f>'4 Вед. структура'!T205</f>
        <v>0</v>
      </c>
      <c r="U168" s="193"/>
    </row>
    <row r="169" spans="1:21" ht="93.75" hidden="1" x14ac:dyDescent="0.2">
      <c r="A169" s="498">
        <v>150</v>
      </c>
      <c r="B169" s="215" t="str">
        <f>'4 Вед. структура'!B206</f>
        <v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</v>
      </c>
      <c r="C169" s="35"/>
      <c r="D169" s="35"/>
      <c r="E169" s="35"/>
      <c r="F169" s="36" t="str">
        <f>'4 Вед. структура'!F206</f>
        <v>61</v>
      </c>
      <c r="G169" s="36" t="str">
        <f>'4 Вед. структура'!G206</f>
        <v>2</v>
      </c>
      <c r="H169" s="36" t="str">
        <f>'4 Вед. структура'!H206</f>
        <v>01</v>
      </c>
      <c r="I169" s="36"/>
      <c r="J169" s="36"/>
      <c r="K169" s="36"/>
      <c r="L169" s="191"/>
      <c r="M169" s="34">
        <f>'4 Вед. структура'!M206</f>
        <v>0</v>
      </c>
      <c r="N169" s="34">
        <f>'4 Вед. структура'!N206</f>
        <v>0</v>
      </c>
      <c r="O169" s="34">
        <f>'4 Вед. структура'!O206</f>
        <v>0</v>
      </c>
      <c r="P169" s="34">
        <f>'4 Вед. структура'!P206</f>
        <v>0</v>
      </c>
      <c r="Q169" s="34">
        <f>'4 Вед. структура'!Q206</f>
        <v>0</v>
      </c>
      <c r="R169" s="34">
        <f>'4 Вед. структура'!R206</f>
        <v>0</v>
      </c>
      <c r="S169" s="34">
        <f>'4 Вед. структура'!S206</f>
        <v>0</v>
      </c>
      <c r="T169" s="192">
        <f>'4 Вед. структура'!T206</f>
        <v>0</v>
      </c>
      <c r="U169" s="193"/>
    </row>
    <row r="170" spans="1:21" ht="75" hidden="1" x14ac:dyDescent="0.2">
      <c r="A170" s="498">
        <v>151</v>
      </c>
      <c r="B170" s="215" t="str">
        <f>'4 Вед. структура'!B207</f>
        <v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v>
      </c>
      <c r="C170" s="54"/>
      <c r="D170" s="54"/>
      <c r="E170" s="54"/>
      <c r="F170" s="36" t="str">
        <f>'4 Вед. структура'!F207</f>
        <v>61</v>
      </c>
      <c r="G170" s="36" t="str">
        <f>'4 Вед. структура'!G207</f>
        <v>2</v>
      </c>
      <c r="H170" s="36" t="str">
        <f>'4 Вед. структура'!H207</f>
        <v>01</v>
      </c>
      <c r="I170" s="36" t="str">
        <f>'4 Вед. структура'!I207</f>
        <v>2</v>
      </c>
      <c r="J170" s="36" t="str">
        <f>'4 Вед. структура'!J207</f>
        <v>001</v>
      </c>
      <c r="K170" s="36" t="str">
        <f>'4 Вед. структура'!K207</f>
        <v>0</v>
      </c>
      <c r="L170" s="191"/>
      <c r="M170" s="34">
        <f>'4 Вед. структура'!M207</f>
        <v>0</v>
      </c>
      <c r="N170" s="34">
        <f>'4 Вед. структура'!N207</f>
        <v>0</v>
      </c>
      <c r="O170" s="34">
        <f>'4 Вед. структура'!O207</f>
        <v>0</v>
      </c>
      <c r="P170" s="34">
        <f>'4 Вед. структура'!P207</f>
        <v>0</v>
      </c>
      <c r="Q170" s="34">
        <f>'4 Вед. структура'!Q207</f>
        <v>0</v>
      </c>
      <c r="R170" s="34">
        <f>'4 Вед. структура'!R207</f>
        <v>0</v>
      </c>
      <c r="S170" s="34">
        <f>'4 Вед. структура'!S207</f>
        <v>0</v>
      </c>
      <c r="T170" s="192">
        <f>'4 Вед. структура'!T207</f>
        <v>0</v>
      </c>
      <c r="U170" s="193"/>
    </row>
    <row r="171" spans="1:21" ht="56.25" hidden="1" x14ac:dyDescent="0.2">
      <c r="A171" s="498">
        <v>152</v>
      </c>
      <c r="B171" s="215" t="str">
        <f>'4 Вед. структура'!B208</f>
        <v>Прочая закупка товаров, работ и услуг для обеспечения государственных (муниципальных) нужд</v>
      </c>
      <c r="C171" s="54"/>
      <c r="D171" s="54"/>
      <c r="E171" s="54"/>
      <c r="F171" s="36" t="str">
        <f>'4 Вед. структура'!F208</f>
        <v>61</v>
      </c>
      <c r="G171" s="36" t="str">
        <f>'4 Вед. структура'!G208</f>
        <v>2</v>
      </c>
      <c r="H171" s="36" t="str">
        <f>'4 Вед. структура'!H208</f>
        <v>01</v>
      </c>
      <c r="I171" s="36" t="str">
        <f>'4 Вед. структура'!I208</f>
        <v>2</v>
      </c>
      <c r="J171" s="36" t="str">
        <f>'4 Вед. структура'!J208</f>
        <v>001</v>
      </c>
      <c r="K171" s="36" t="str">
        <f>'4 Вед. структура'!K208</f>
        <v>0</v>
      </c>
      <c r="L171" s="191">
        <f>'4 Вед. структура'!L208</f>
        <v>200</v>
      </c>
      <c r="M171" s="34">
        <f>'4 Вед. структура'!M208</f>
        <v>0</v>
      </c>
      <c r="N171" s="34">
        <f>'4 Вед. структура'!N208</f>
        <v>0</v>
      </c>
      <c r="O171" s="34">
        <f>'4 Вед. структура'!O208</f>
        <v>0</v>
      </c>
      <c r="P171" s="34">
        <f>'4 Вед. структура'!P208</f>
        <v>0</v>
      </c>
      <c r="Q171" s="34">
        <f>'4 Вед. структура'!Q208</f>
        <v>0</v>
      </c>
      <c r="R171" s="34">
        <f>'4 Вед. структура'!R208</f>
        <v>0</v>
      </c>
      <c r="S171" s="34">
        <f>'4 Вед. структура'!S208</f>
        <v>0</v>
      </c>
      <c r="T171" s="192">
        <f>'4 Вед. структура'!T208</f>
        <v>0</v>
      </c>
      <c r="U171" s="193"/>
    </row>
    <row r="172" spans="1:21" ht="37.5" hidden="1" x14ac:dyDescent="0.2">
      <c r="A172" s="498">
        <v>153</v>
      </c>
      <c r="B172" s="215" t="str">
        <f>'4 Вед. структура'!B209</f>
        <v>Закупка товаров, работ и услуг для обеспечения государственных (муниципальных) нужд</v>
      </c>
      <c r="C172" s="54"/>
      <c r="D172" s="54"/>
      <c r="E172" s="54"/>
      <c r="F172" s="36" t="str">
        <f>'4 Вед. структура'!F209</f>
        <v>61</v>
      </c>
      <c r="G172" s="36" t="str">
        <f>'4 Вед. структура'!G209</f>
        <v>2</v>
      </c>
      <c r="H172" s="36" t="str">
        <f>'4 Вед. структура'!H209</f>
        <v>01</v>
      </c>
      <c r="I172" s="36" t="str">
        <f>'4 Вед. структура'!I209</f>
        <v>2</v>
      </c>
      <c r="J172" s="36" t="str">
        <f>'4 Вед. структура'!J209</f>
        <v>001</v>
      </c>
      <c r="K172" s="36" t="str">
        <f>'4 Вед. структура'!K209</f>
        <v>0</v>
      </c>
      <c r="L172" s="191">
        <f>'4 Вед. структура'!L209</f>
        <v>240</v>
      </c>
      <c r="M172" s="34">
        <f>'4 Вед. структура'!M209</f>
        <v>0</v>
      </c>
      <c r="N172" s="34">
        <f>'4 Вед. структура'!N209</f>
        <v>0</v>
      </c>
      <c r="O172" s="34">
        <f>'4 Вед. структура'!O209</f>
        <v>0</v>
      </c>
      <c r="P172" s="34">
        <f>'4 Вед. структура'!P209</f>
        <v>0</v>
      </c>
      <c r="Q172" s="34">
        <f>'4 Вед. структура'!Q209</f>
        <v>0</v>
      </c>
      <c r="R172" s="34">
        <f>'4 Вед. структура'!R209</f>
        <v>0</v>
      </c>
      <c r="S172" s="34">
        <f>'4 Вед. структура'!S209</f>
        <v>0</v>
      </c>
      <c r="T172" s="192">
        <f>'4 Вед. структура'!T209</f>
        <v>0</v>
      </c>
      <c r="U172" s="193"/>
    </row>
    <row r="173" spans="1:21" ht="18.75" hidden="1" x14ac:dyDescent="0.2">
      <c r="A173" s="498">
        <v>154</v>
      </c>
      <c r="B173" s="215" t="str">
        <f>'4 Вед. структура'!B210</f>
        <v>Благоустройство общественных территорий</v>
      </c>
      <c r="C173" s="35"/>
      <c r="D173" s="35"/>
      <c r="E173" s="35"/>
      <c r="F173" s="36" t="str">
        <f>'4 Вед. структура'!F210</f>
        <v>61</v>
      </c>
      <c r="G173" s="36" t="str">
        <f>'4 Вед. структура'!G210</f>
        <v>2</v>
      </c>
      <c r="H173" s="36" t="str">
        <f>'4 Вед. структура'!H210</f>
        <v>01</v>
      </c>
      <c r="I173" s="36" t="str">
        <f>'4 Вед. структура'!I210</f>
        <v>2</v>
      </c>
      <c r="J173" s="36" t="str">
        <f>'4 Вед. структура'!J210</f>
        <v>002</v>
      </c>
      <c r="K173" s="36" t="str">
        <f>'4 Вед. структура'!K210</f>
        <v>0</v>
      </c>
      <c r="L173" s="191"/>
      <c r="M173" s="34"/>
      <c r="N173" s="34"/>
      <c r="O173" s="34">
        <f>'4 Вед. структура'!O210</f>
        <v>0</v>
      </c>
      <c r="P173" s="34">
        <f>'4 Вед. структура'!P210</f>
        <v>0</v>
      </c>
      <c r="Q173" s="34">
        <f>'4 Вед. структура'!Q210</f>
        <v>0</v>
      </c>
      <c r="R173" s="34">
        <f>'4 Вед. структура'!R210</f>
        <v>0</v>
      </c>
      <c r="S173" s="34">
        <f>'4 Вед. структура'!S210</f>
        <v>0</v>
      </c>
      <c r="T173" s="192">
        <f>'4 Вед. структура'!T210</f>
        <v>0</v>
      </c>
      <c r="U173" s="193"/>
    </row>
    <row r="174" spans="1:21" ht="56.25" hidden="1" x14ac:dyDescent="0.2">
      <c r="A174" s="498">
        <v>155</v>
      </c>
      <c r="B174" s="215" t="str">
        <f>'4 Вед. структура'!B211</f>
        <v>Прочая закупка товаров, работ и услуг для обеспечения государственных (муниципальных) нужд</v>
      </c>
      <c r="C174" s="54"/>
      <c r="D174" s="54"/>
      <c r="E174" s="54"/>
      <c r="F174" s="36" t="str">
        <f>'4 Вед. структура'!F211</f>
        <v>61</v>
      </c>
      <c r="G174" s="36" t="str">
        <f>'4 Вед. структура'!G211</f>
        <v>2</v>
      </c>
      <c r="H174" s="36" t="str">
        <f>'4 Вед. структура'!H211</f>
        <v>01</v>
      </c>
      <c r="I174" s="36" t="str">
        <f>'4 Вед. структура'!I211</f>
        <v>2</v>
      </c>
      <c r="J174" s="36" t="str">
        <f>'4 Вед. структура'!J211</f>
        <v>002</v>
      </c>
      <c r="K174" s="36" t="str">
        <f>'4 Вед. структура'!K211</f>
        <v>0</v>
      </c>
      <c r="L174" s="191">
        <f>'4 Вед. структура'!L211</f>
        <v>200</v>
      </c>
      <c r="M174" s="34">
        <f>'4 Вед. структура'!M211</f>
        <v>0</v>
      </c>
      <c r="N174" s="34">
        <f>'4 Вед. структура'!N211</f>
        <v>0</v>
      </c>
      <c r="O174" s="34">
        <f>'4 Вед. структура'!O211</f>
        <v>0</v>
      </c>
      <c r="P174" s="34">
        <f>'4 Вед. структура'!P211</f>
        <v>0</v>
      </c>
      <c r="Q174" s="34">
        <f>'4 Вед. структура'!Q211</f>
        <v>0</v>
      </c>
      <c r="R174" s="34">
        <f>'4 Вед. структура'!R211</f>
        <v>0</v>
      </c>
      <c r="S174" s="34">
        <f>'4 Вед. структура'!S211</f>
        <v>0</v>
      </c>
      <c r="T174" s="192">
        <f>'4 Вед. структура'!T211</f>
        <v>0</v>
      </c>
      <c r="U174" s="193"/>
    </row>
    <row r="175" spans="1:21" ht="37.5" hidden="1" x14ac:dyDescent="0.2">
      <c r="A175" s="498">
        <v>156</v>
      </c>
      <c r="B175" s="215" t="str">
        <f>'4 Вед. структура'!B212</f>
        <v>Закупка товаров, работ и услуг для обеспечения государственных (муниципальных) нужд</v>
      </c>
      <c r="C175" s="54"/>
      <c r="D175" s="54"/>
      <c r="E175" s="54"/>
      <c r="F175" s="36" t="str">
        <f>'4 Вед. структура'!F212</f>
        <v>61</v>
      </c>
      <c r="G175" s="36" t="str">
        <f>'4 Вед. структура'!G212</f>
        <v>2</v>
      </c>
      <c r="H175" s="36" t="str">
        <f>'4 Вед. структура'!H212</f>
        <v>01</v>
      </c>
      <c r="I175" s="36" t="str">
        <f>'4 Вед. структура'!I212</f>
        <v>2</v>
      </c>
      <c r="J175" s="36" t="str">
        <f>'4 Вед. структура'!J212</f>
        <v>002</v>
      </c>
      <c r="K175" s="36" t="str">
        <f>'4 Вед. структура'!K212</f>
        <v>0</v>
      </c>
      <c r="L175" s="191">
        <f>'4 Вед. структура'!L212</f>
        <v>240</v>
      </c>
      <c r="M175" s="191">
        <f>'4 Вед. структура'!M212</f>
        <v>0</v>
      </c>
      <c r="N175" s="191">
        <f>'4 Вед. структура'!N212</f>
        <v>0</v>
      </c>
      <c r="O175" s="191">
        <f>'4 Вед. структура'!O212</f>
        <v>0</v>
      </c>
      <c r="P175" s="191">
        <f>'4 Вед. структура'!P212</f>
        <v>0</v>
      </c>
      <c r="Q175" s="191">
        <f>'4 Вед. структура'!Q212</f>
        <v>0</v>
      </c>
      <c r="R175" s="191">
        <f>'4 Вед. структура'!R212</f>
        <v>0</v>
      </c>
      <c r="S175" s="191">
        <f>'4 Вед. структура'!S212</f>
        <v>0</v>
      </c>
      <c r="T175" s="520">
        <f>'4 Вед. структура'!T212</f>
        <v>0</v>
      </c>
      <c r="U175" s="521"/>
    </row>
    <row r="176" spans="1:21" ht="18.75" hidden="1" x14ac:dyDescent="0.2">
      <c r="A176" s="498">
        <v>157</v>
      </c>
      <c r="B176" s="215" t="str">
        <f>'4 Вед. структура'!B213</f>
        <v>Обустройство мест массового отдыха</v>
      </c>
      <c r="C176" s="54"/>
      <c r="D176" s="54"/>
      <c r="E176" s="54"/>
      <c r="F176" s="36" t="str">
        <f>'4 Вед. структура'!F213</f>
        <v>61</v>
      </c>
      <c r="G176" s="36" t="str">
        <f>'4 Вед. структура'!G213</f>
        <v>2</v>
      </c>
      <c r="H176" s="36" t="str">
        <f>'4 Вед. структура'!H213</f>
        <v>01</v>
      </c>
      <c r="I176" s="36" t="str">
        <f>'4 Вед. структура'!I213</f>
        <v>2</v>
      </c>
      <c r="J176" s="36" t="str">
        <f>'4 Вед. структура'!J213</f>
        <v>003</v>
      </c>
      <c r="K176" s="36" t="str">
        <f>'4 Вед. структура'!K213</f>
        <v>0</v>
      </c>
      <c r="L176" s="191"/>
      <c r="M176" s="517"/>
      <c r="N176" s="517"/>
      <c r="O176" s="34">
        <f>'4 Вед. структура'!O213</f>
        <v>0</v>
      </c>
      <c r="P176" s="34">
        <f>'4 Вед. структура'!P213</f>
        <v>0</v>
      </c>
      <c r="Q176" s="34">
        <f>'4 Вед. структура'!Q213</f>
        <v>0</v>
      </c>
      <c r="R176" s="34">
        <f>'4 Вед. структура'!R213</f>
        <v>0</v>
      </c>
      <c r="S176" s="34">
        <f>'4 Вед. структура'!S213</f>
        <v>0</v>
      </c>
      <c r="T176" s="192">
        <f>'4 Вед. структура'!T213</f>
        <v>0</v>
      </c>
      <c r="U176" s="193"/>
    </row>
    <row r="177" spans="1:22" ht="56.25" hidden="1" x14ac:dyDescent="0.2">
      <c r="A177" s="498">
        <v>158</v>
      </c>
      <c r="B177" s="215" t="str">
        <f>'4 Вед. структура'!B214</f>
        <v>Прочая закупка товаров, работ и услуг для обеспечения государственных (муниципальных) нужд</v>
      </c>
      <c r="C177" s="54"/>
      <c r="D177" s="54"/>
      <c r="E177" s="54"/>
      <c r="F177" s="36" t="str">
        <f>'4 Вед. структура'!F214</f>
        <v>61</v>
      </c>
      <c r="G177" s="36" t="str">
        <f>'4 Вед. структура'!G214</f>
        <v>2</v>
      </c>
      <c r="H177" s="36" t="str">
        <f>'4 Вед. структура'!H214</f>
        <v>01</v>
      </c>
      <c r="I177" s="36" t="str">
        <f>'4 Вед. структура'!I214</f>
        <v>2</v>
      </c>
      <c r="J177" s="36" t="str">
        <f>'4 Вед. структура'!J214</f>
        <v>003</v>
      </c>
      <c r="K177" s="36" t="str">
        <f>'4 Вед. структура'!K214</f>
        <v>0</v>
      </c>
      <c r="L177" s="191">
        <f>'4 Вед. структура'!L214</f>
        <v>200</v>
      </c>
      <c r="M177" s="517">
        <f>'4 Вед. структура'!M214</f>
        <v>0</v>
      </c>
      <c r="N177" s="517">
        <f>'4 Вед. структура'!N214</f>
        <v>0</v>
      </c>
      <c r="O177" s="34">
        <f>'4 Вед. структура'!O214</f>
        <v>0</v>
      </c>
      <c r="P177" s="34">
        <f>'4 Вед. структура'!P214</f>
        <v>0</v>
      </c>
      <c r="Q177" s="34">
        <f>'4 Вед. структура'!Q214</f>
        <v>0</v>
      </c>
      <c r="R177" s="34">
        <f>'4 Вед. структура'!R214</f>
        <v>0</v>
      </c>
      <c r="S177" s="34">
        <f>'4 Вед. структура'!S214</f>
        <v>0</v>
      </c>
      <c r="T177" s="192">
        <f>'4 Вед. структура'!T214</f>
        <v>0</v>
      </c>
      <c r="U177" s="193"/>
    </row>
    <row r="178" spans="1:22" ht="30.75" hidden="1" customHeight="1" x14ac:dyDescent="0.2">
      <c r="A178" s="498">
        <v>159</v>
      </c>
      <c r="B178" s="215" t="str">
        <f>'4 Вед. структура'!B215</f>
        <v>Закупка товаров, работ и услуг для обеспечения государственных (муниципальных) нужд</v>
      </c>
      <c r="C178" s="54"/>
      <c r="D178" s="54"/>
      <c r="E178" s="54"/>
      <c r="F178" s="36" t="str">
        <f>'4 Вед. структура'!F215</f>
        <v>61</v>
      </c>
      <c r="G178" s="36" t="str">
        <f>'4 Вед. структура'!G215</f>
        <v>2</v>
      </c>
      <c r="H178" s="36" t="str">
        <f>'4 Вед. структура'!H215</f>
        <v>01</v>
      </c>
      <c r="I178" s="36" t="str">
        <f>'4 Вед. структура'!I215</f>
        <v>2</v>
      </c>
      <c r="J178" s="36" t="str">
        <f>'4 Вед. структура'!J215</f>
        <v>003</v>
      </c>
      <c r="K178" s="36" t="str">
        <f>'4 Вед. структура'!K215</f>
        <v>0</v>
      </c>
      <c r="L178" s="191">
        <f>'4 Вед. структура'!L215</f>
        <v>240</v>
      </c>
      <c r="M178" s="517">
        <f>'4 Вед. структура'!M215</f>
        <v>0</v>
      </c>
      <c r="N178" s="517">
        <f>'4 Вед. структура'!N215</f>
        <v>0</v>
      </c>
      <c r="O178" s="34">
        <f>'4 Вед. структура'!O215</f>
        <v>0</v>
      </c>
      <c r="P178" s="34">
        <f>'4 Вед. структура'!P215</f>
        <v>0</v>
      </c>
      <c r="Q178" s="34">
        <f>'4 Вед. структура'!Q215</f>
        <v>0</v>
      </c>
      <c r="R178" s="34">
        <f>'4 Вед. структура'!R215</f>
        <v>0</v>
      </c>
      <c r="S178" s="34">
        <f>'4 Вед. структура'!S215</f>
        <v>0</v>
      </c>
      <c r="T178" s="192">
        <f>'4 Вед. структура'!T215</f>
        <v>0</v>
      </c>
      <c r="U178" s="193"/>
    </row>
    <row r="179" spans="1:22" s="55" customFormat="1" ht="18.75" hidden="1" x14ac:dyDescent="0.3">
      <c r="A179" s="498">
        <v>160</v>
      </c>
      <c r="B179" s="522" t="s">
        <v>135</v>
      </c>
      <c r="C179" s="523"/>
      <c r="D179" s="523"/>
      <c r="E179" s="523"/>
      <c r="F179" s="265"/>
      <c r="G179" s="524"/>
      <c r="H179" s="524"/>
      <c r="I179" s="524"/>
      <c r="J179" s="524"/>
      <c r="K179" s="524"/>
      <c r="L179" s="525"/>
      <c r="M179" s="526" t="e">
        <f>M131+M96+M65+M53+M21+M150</f>
        <v>#REF!</v>
      </c>
      <c r="N179" s="526" t="e">
        <f>N131+N96+N65+N53+N21</f>
        <v>#REF!</v>
      </c>
      <c r="O179" s="526">
        <f t="shared" ref="O179:T179" si="55">O159+O150+O131+O96+O82+O65+O53+O21</f>
        <v>11372095.5</v>
      </c>
      <c r="P179" s="526">
        <f t="shared" si="55"/>
        <v>994853.46</v>
      </c>
      <c r="Q179" s="526">
        <f t="shared" si="55"/>
        <v>9588699.3699999992</v>
      </c>
      <c r="R179" s="526">
        <f t="shared" si="55"/>
        <v>994853.46</v>
      </c>
      <c r="S179" s="526">
        <f t="shared" si="55"/>
        <v>9671772.7899999991</v>
      </c>
      <c r="T179" s="526">
        <f t="shared" si="55"/>
        <v>994853.46</v>
      </c>
      <c r="U179" s="527"/>
    </row>
    <row r="180" spans="1:22" s="536" customFormat="1" ht="18.75" hidden="1" x14ac:dyDescent="0.3">
      <c r="A180" s="498">
        <v>161</v>
      </c>
      <c r="B180" s="528" t="s">
        <v>233</v>
      </c>
      <c r="C180" s="529"/>
      <c r="D180" s="529"/>
      <c r="E180" s="529"/>
      <c r="F180" s="530"/>
      <c r="G180" s="531"/>
      <c r="H180" s="531"/>
      <c r="I180" s="531"/>
      <c r="J180" s="531"/>
      <c r="K180" s="531"/>
      <c r="L180" s="532"/>
      <c r="M180" s="533">
        <v>0</v>
      </c>
      <c r="N180" s="533">
        <v>0</v>
      </c>
      <c r="O180" s="533">
        <f>'4 Вед. структура'!O251</f>
        <v>0</v>
      </c>
      <c r="P180" s="533">
        <f>'4 Вед. структура'!P251</f>
        <v>0</v>
      </c>
      <c r="Q180" s="533">
        <f>'4 Вед. структура'!Q251</f>
        <v>245864.08641025639</v>
      </c>
      <c r="R180" s="533">
        <f>'4 Вед. структура'!R251</f>
        <v>0</v>
      </c>
      <c r="S180" s="533">
        <f>'4 Вед. структура'!S251</f>
        <v>509040.67315789475</v>
      </c>
      <c r="T180" s="534">
        <f>'4 Вед. структура'!T251</f>
        <v>0</v>
      </c>
      <c r="U180" s="527"/>
      <c r="V180" s="535"/>
    </row>
    <row r="181" spans="1:22" s="536" customFormat="1" ht="18.75" x14ac:dyDescent="0.3">
      <c r="A181" s="498">
        <v>162</v>
      </c>
      <c r="B181" s="528" t="s">
        <v>234</v>
      </c>
      <c r="C181" s="529"/>
      <c r="D181" s="529"/>
      <c r="E181" s="529"/>
      <c r="F181" s="530"/>
      <c r="G181" s="531"/>
      <c r="H181" s="531"/>
      <c r="I181" s="531"/>
      <c r="J181" s="531"/>
      <c r="K181" s="531"/>
      <c r="L181" s="532"/>
      <c r="M181" s="533" t="e">
        <f>M179+M180</f>
        <v>#REF!</v>
      </c>
      <c r="N181" s="533" t="e">
        <f t="shared" ref="N181" si="56">N179+N180</f>
        <v>#REF!</v>
      </c>
      <c r="O181" s="533">
        <f>O159+O20</f>
        <v>11372095.5</v>
      </c>
      <c r="P181" s="533">
        <f t="shared" ref="P181" si="57">P159+P20</f>
        <v>994853.46</v>
      </c>
      <c r="Q181" s="533">
        <f>'4 Вед. структура'!Q252</f>
        <v>9834563.4564102553</v>
      </c>
      <c r="R181" s="533">
        <f>'4 Вед. структура'!R252</f>
        <v>994853.46</v>
      </c>
      <c r="S181" s="533">
        <f>'4 Вед. структура'!S252</f>
        <v>10180813.463157894</v>
      </c>
      <c r="T181" s="534">
        <f>'4 Вед. структура'!T252</f>
        <v>994853.46</v>
      </c>
      <c r="U181" s="527"/>
      <c r="V181" s="535"/>
    </row>
    <row r="182" spans="1:22" s="542" customFormat="1" ht="18" x14ac:dyDescent="0.25">
      <c r="A182" s="537"/>
      <c r="B182" s="538" t="s">
        <v>229</v>
      </c>
      <c r="C182" s="538"/>
      <c r="D182" s="538"/>
      <c r="E182" s="538"/>
      <c r="F182" s="539"/>
      <c r="G182" s="538"/>
      <c r="H182" s="539"/>
      <c r="I182" s="539"/>
      <c r="J182" s="538"/>
      <c r="K182" s="538"/>
      <c r="L182" s="538"/>
      <c r="M182" s="540" t="e">
        <f>M179-'4 Вед. структура'!M250</f>
        <v>#REF!</v>
      </c>
      <c r="N182" s="540" t="e">
        <f>N179-'4 Вед. структура'!N250</f>
        <v>#REF!</v>
      </c>
      <c r="O182" s="540">
        <f>O179-'4 Вед. структура'!O250</f>
        <v>-200000</v>
      </c>
      <c r="P182" s="540">
        <f>P179-'4 Вед. структура'!P250</f>
        <v>0</v>
      </c>
      <c r="Q182" s="541">
        <f>Q179-'4 Вед. структура'!Q250</f>
        <v>0</v>
      </c>
      <c r="R182" s="540">
        <f>R179-'4 Вед. структура'!R250</f>
        <v>0</v>
      </c>
      <c r="S182" s="541">
        <f>S179-'4 Вед. структура'!S250</f>
        <v>0</v>
      </c>
      <c r="T182" s="540">
        <f>T179-'4 Вед. структура'!T250</f>
        <v>0</v>
      </c>
      <c r="U182" s="489"/>
    </row>
    <row r="183" spans="1:22" s="263" customFormat="1" x14ac:dyDescent="0.2">
      <c r="A183" s="543"/>
      <c r="F183" s="265"/>
      <c r="H183" s="265"/>
      <c r="I183" s="265"/>
      <c r="N183" s="544"/>
      <c r="P183" s="544"/>
      <c r="Q183" s="545"/>
      <c r="R183" s="545"/>
      <c r="S183" s="545"/>
    </row>
    <row r="184" spans="1:22" s="263" customFormat="1" x14ac:dyDescent="0.2">
      <c r="A184" s="543"/>
      <c r="F184" s="265"/>
      <c r="H184" s="265"/>
      <c r="I184" s="265"/>
      <c r="N184" s="544"/>
      <c r="P184" s="544"/>
      <c r="R184" s="544"/>
    </row>
    <row r="185" spans="1:22" s="263" customFormat="1" x14ac:dyDescent="0.2">
      <c r="A185" s="543"/>
      <c r="F185" s="265"/>
      <c r="H185" s="265"/>
      <c r="I185" s="265"/>
      <c r="N185" s="544"/>
      <c r="P185" s="544"/>
      <c r="R185" s="544"/>
    </row>
    <row r="186" spans="1:22" s="263" customFormat="1" x14ac:dyDescent="0.2">
      <c r="A186" s="543"/>
      <c r="F186" s="265"/>
      <c r="H186" s="265"/>
      <c r="I186" s="265"/>
      <c r="N186" s="544"/>
      <c r="P186" s="544"/>
      <c r="R186" s="544"/>
    </row>
    <row r="187" spans="1:22" s="263" customFormat="1" x14ac:dyDescent="0.2">
      <c r="A187" s="543"/>
      <c r="F187" s="265"/>
      <c r="H187" s="265"/>
      <c r="I187" s="265"/>
      <c r="N187" s="544"/>
      <c r="P187" s="544"/>
      <c r="R187" s="544"/>
    </row>
    <row r="188" spans="1:22" s="263" customFormat="1" x14ac:dyDescent="0.2">
      <c r="A188" s="543"/>
      <c r="F188" s="265"/>
      <c r="H188" s="265"/>
      <c r="I188" s="265"/>
      <c r="N188" s="544"/>
      <c r="P188" s="544"/>
      <c r="R188" s="544"/>
    </row>
    <row r="189" spans="1:22" s="263" customFormat="1" x14ac:dyDescent="0.2">
      <c r="A189" s="543"/>
      <c r="F189" s="265"/>
      <c r="H189" s="265"/>
      <c r="I189" s="265"/>
      <c r="N189" s="544"/>
      <c r="P189" s="544"/>
      <c r="R189" s="544"/>
    </row>
    <row r="190" spans="1:22" s="263" customFormat="1" x14ac:dyDescent="0.2">
      <c r="A190" s="543"/>
      <c r="F190" s="265"/>
      <c r="H190" s="265"/>
      <c r="I190" s="265"/>
      <c r="N190" s="544"/>
      <c r="P190" s="544"/>
      <c r="R190" s="544"/>
    </row>
    <row r="191" spans="1:22" s="263" customFormat="1" x14ac:dyDescent="0.2">
      <c r="A191" s="543"/>
      <c r="F191" s="265"/>
      <c r="H191" s="265"/>
      <c r="I191" s="265"/>
      <c r="N191" s="544"/>
      <c r="P191" s="544"/>
      <c r="R191" s="544"/>
    </row>
    <row r="192" spans="1:22" s="48" customFormat="1" x14ac:dyDescent="0.2">
      <c r="A192" s="484"/>
      <c r="F192" s="49"/>
      <c r="H192" s="49"/>
      <c r="I192" s="49"/>
      <c r="N192" s="546"/>
      <c r="P192" s="546"/>
      <c r="R192" s="546"/>
      <c r="U192" s="538"/>
    </row>
    <row r="193" spans="1:21" s="48" customFormat="1" x14ac:dyDescent="0.2">
      <c r="A193" s="484"/>
      <c r="F193" s="49"/>
      <c r="H193" s="49"/>
      <c r="I193" s="49"/>
      <c r="N193" s="546"/>
      <c r="P193" s="546"/>
      <c r="R193" s="546"/>
      <c r="U193" s="538"/>
    </row>
    <row r="194" spans="1:21" s="48" customFormat="1" x14ac:dyDescent="0.2">
      <c r="A194" s="484"/>
      <c r="F194" s="49"/>
      <c r="H194" s="49"/>
      <c r="I194" s="49"/>
      <c r="N194" s="546"/>
      <c r="P194" s="546"/>
      <c r="R194" s="546"/>
      <c r="U194" s="538"/>
    </row>
    <row r="195" spans="1:21" s="48" customFormat="1" x14ac:dyDescent="0.2">
      <c r="A195" s="484"/>
      <c r="F195" s="49"/>
      <c r="H195" s="49"/>
      <c r="I195" s="49"/>
      <c r="N195" s="546"/>
      <c r="P195" s="546"/>
      <c r="R195" s="546"/>
      <c r="U195" s="538"/>
    </row>
    <row r="196" spans="1:21" s="48" customFormat="1" x14ac:dyDescent="0.2">
      <c r="A196" s="484"/>
      <c r="F196" s="49"/>
      <c r="H196" s="49"/>
      <c r="I196" s="49"/>
      <c r="N196" s="546"/>
      <c r="P196" s="546"/>
      <c r="R196" s="546"/>
      <c r="U196" s="538"/>
    </row>
    <row r="197" spans="1:21" s="48" customFormat="1" x14ac:dyDescent="0.2">
      <c r="A197" s="484"/>
      <c r="F197" s="49"/>
      <c r="H197" s="49"/>
      <c r="I197" s="49"/>
      <c r="N197" s="546"/>
      <c r="P197" s="546"/>
      <c r="R197" s="546"/>
      <c r="U197" s="538"/>
    </row>
    <row r="198" spans="1:21" s="48" customFormat="1" x14ac:dyDescent="0.2">
      <c r="A198" s="484"/>
      <c r="F198" s="49"/>
      <c r="H198" s="49"/>
      <c r="I198" s="49"/>
      <c r="N198" s="546"/>
      <c r="P198" s="546"/>
      <c r="R198" s="546"/>
      <c r="U198" s="538"/>
    </row>
    <row r="199" spans="1:21" s="48" customFormat="1" x14ac:dyDescent="0.2">
      <c r="A199" s="484"/>
      <c r="F199" s="49"/>
      <c r="H199" s="49"/>
      <c r="I199" s="49"/>
      <c r="N199" s="546"/>
      <c r="P199" s="546"/>
      <c r="R199" s="546"/>
      <c r="U199" s="538"/>
    </row>
    <row r="200" spans="1:21" s="48" customFormat="1" x14ac:dyDescent="0.2">
      <c r="A200" s="484"/>
      <c r="F200" s="49"/>
      <c r="H200" s="49"/>
      <c r="I200" s="49"/>
      <c r="N200" s="546"/>
      <c r="P200" s="546"/>
      <c r="R200" s="546"/>
      <c r="U200" s="538"/>
    </row>
    <row r="201" spans="1:21" s="48" customFormat="1" x14ac:dyDescent="0.2">
      <c r="A201" s="484"/>
      <c r="F201" s="49"/>
      <c r="H201" s="49"/>
      <c r="I201" s="49"/>
      <c r="N201" s="546"/>
      <c r="P201" s="546"/>
      <c r="R201" s="546"/>
      <c r="U201" s="538"/>
    </row>
    <row r="202" spans="1:21" s="48" customFormat="1" x14ac:dyDescent="0.2">
      <c r="A202" s="484"/>
      <c r="F202" s="49"/>
      <c r="H202" s="49"/>
      <c r="I202" s="49"/>
      <c r="N202" s="546"/>
      <c r="P202" s="546"/>
      <c r="R202" s="546"/>
      <c r="U202" s="538"/>
    </row>
    <row r="203" spans="1:21" s="48" customFormat="1" x14ac:dyDescent="0.2">
      <c r="A203" s="484"/>
      <c r="F203" s="49"/>
      <c r="H203" s="49"/>
      <c r="I203" s="49"/>
      <c r="N203" s="546"/>
      <c r="P203" s="546"/>
      <c r="R203" s="546"/>
      <c r="U203" s="538"/>
    </row>
    <row r="204" spans="1:21" s="48" customFormat="1" x14ac:dyDescent="0.2">
      <c r="A204" s="484"/>
      <c r="F204" s="49"/>
      <c r="H204" s="49"/>
      <c r="I204" s="49"/>
      <c r="N204" s="546"/>
      <c r="P204" s="546"/>
      <c r="R204" s="546"/>
      <c r="U204" s="538"/>
    </row>
    <row r="205" spans="1:21" s="48" customFormat="1" x14ac:dyDescent="0.2">
      <c r="A205" s="484"/>
      <c r="F205" s="49"/>
      <c r="H205" s="49"/>
      <c r="I205" s="49"/>
      <c r="N205" s="546"/>
      <c r="P205" s="546"/>
      <c r="R205" s="546"/>
      <c r="U205" s="538"/>
    </row>
    <row r="206" spans="1:21" s="48" customFormat="1" x14ac:dyDescent="0.2">
      <c r="A206" s="484"/>
      <c r="F206" s="49"/>
      <c r="H206" s="49"/>
      <c r="I206" s="49"/>
      <c r="N206" s="546"/>
      <c r="P206" s="546"/>
      <c r="R206" s="546"/>
      <c r="U206" s="538"/>
    </row>
    <row r="207" spans="1:21" s="48" customFormat="1" x14ac:dyDescent="0.2">
      <c r="A207" s="484"/>
      <c r="F207" s="49"/>
      <c r="H207" s="49"/>
      <c r="I207" s="49"/>
      <c r="N207" s="546"/>
      <c r="P207" s="546"/>
      <c r="R207" s="546"/>
      <c r="U207" s="538"/>
    </row>
    <row r="208" spans="1:21" s="48" customFormat="1" x14ac:dyDescent="0.2">
      <c r="A208" s="484"/>
      <c r="F208" s="49"/>
      <c r="H208" s="49"/>
      <c r="I208" s="49"/>
      <c r="N208" s="546"/>
      <c r="P208" s="546"/>
      <c r="R208" s="546"/>
      <c r="U208" s="538"/>
    </row>
    <row r="209" spans="1:21" s="48" customFormat="1" x14ac:dyDescent="0.2">
      <c r="A209" s="484"/>
      <c r="F209" s="49"/>
      <c r="H209" s="49"/>
      <c r="I209" s="49"/>
      <c r="N209" s="546"/>
      <c r="P209" s="546"/>
      <c r="R209" s="546"/>
      <c r="U209" s="538"/>
    </row>
    <row r="210" spans="1:21" s="48" customFormat="1" x14ac:dyDescent="0.2">
      <c r="A210" s="484"/>
      <c r="F210" s="49"/>
      <c r="H210" s="49"/>
      <c r="I210" s="49"/>
      <c r="N210" s="546"/>
      <c r="P210" s="546"/>
      <c r="R210" s="546"/>
      <c r="U210" s="538"/>
    </row>
    <row r="211" spans="1:21" s="48" customFormat="1" x14ac:dyDescent="0.2">
      <c r="A211" s="484"/>
      <c r="F211" s="49"/>
      <c r="H211" s="49"/>
      <c r="I211" s="49"/>
      <c r="N211" s="546"/>
      <c r="P211" s="546"/>
      <c r="R211" s="546"/>
      <c r="U211" s="538"/>
    </row>
    <row r="212" spans="1:21" s="48" customFormat="1" x14ac:dyDescent="0.2">
      <c r="A212" s="484"/>
      <c r="F212" s="49"/>
      <c r="H212" s="49"/>
      <c r="I212" s="49"/>
      <c r="N212" s="546"/>
      <c r="P212" s="546"/>
      <c r="R212" s="546"/>
      <c r="U212" s="538"/>
    </row>
    <row r="213" spans="1:21" s="48" customFormat="1" x14ac:dyDescent="0.2">
      <c r="A213" s="484"/>
      <c r="F213" s="49"/>
      <c r="H213" s="49"/>
      <c r="I213" s="49"/>
      <c r="N213" s="546"/>
      <c r="P213" s="546"/>
      <c r="R213" s="546"/>
      <c r="U213" s="538"/>
    </row>
    <row r="214" spans="1:21" s="48" customFormat="1" x14ac:dyDescent="0.2">
      <c r="A214" s="484"/>
      <c r="F214" s="49"/>
      <c r="H214" s="49"/>
      <c r="I214" s="49"/>
      <c r="N214" s="546"/>
      <c r="P214" s="546"/>
      <c r="R214" s="546"/>
      <c r="U214" s="538"/>
    </row>
    <row r="215" spans="1:21" s="48" customFormat="1" x14ac:dyDescent="0.2">
      <c r="A215" s="484"/>
      <c r="F215" s="49"/>
      <c r="H215" s="49"/>
      <c r="I215" s="49"/>
      <c r="N215" s="546"/>
      <c r="P215" s="546"/>
      <c r="R215" s="546"/>
      <c r="U215" s="538"/>
    </row>
    <row r="216" spans="1:21" s="48" customFormat="1" x14ac:dyDescent="0.2">
      <c r="A216" s="484"/>
      <c r="F216" s="49"/>
      <c r="H216" s="49"/>
      <c r="I216" s="49"/>
      <c r="N216" s="546"/>
      <c r="P216" s="546"/>
      <c r="R216" s="546"/>
      <c r="U216" s="538"/>
    </row>
    <row r="217" spans="1:21" s="48" customFormat="1" x14ac:dyDescent="0.2">
      <c r="A217" s="484"/>
      <c r="F217" s="49"/>
      <c r="H217" s="49"/>
      <c r="I217" s="49"/>
      <c r="N217" s="546"/>
      <c r="P217" s="546"/>
      <c r="R217" s="546"/>
      <c r="U217" s="538"/>
    </row>
    <row r="218" spans="1:21" s="48" customFormat="1" x14ac:dyDescent="0.2">
      <c r="A218" s="484"/>
      <c r="F218" s="49"/>
      <c r="H218" s="49"/>
      <c r="I218" s="49"/>
      <c r="N218" s="546"/>
      <c r="P218" s="546"/>
      <c r="R218" s="546"/>
      <c r="U218" s="538"/>
    </row>
    <row r="219" spans="1:21" s="48" customFormat="1" x14ac:dyDescent="0.2">
      <c r="A219" s="484"/>
      <c r="F219" s="49"/>
      <c r="H219" s="49"/>
      <c r="I219" s="49"/>
      <c r="N219" s="546"/>
      <c r="P219" s="546"/>
      <c r="R219" s="546"/>
      <c r="U219" s="538"/>
    </row>
    <row r="220" spans="1:21" s="48" customFormat="1" x14ac:dyDescent="0.2">
      <c r="A220" s="484"/>
      <c r="F220" s="49"/>
      <c r="H220" s="49"/>
      <c r="I220" s="49"/>
      <c r="N220" s="546"/>
      <c r="P220" s="546"/>
      <c r="R220" s="546"/>
      <c r="U220" s="538"/>
    </row>
    <row r="221" spans="1:21" s="48" customFormat="1" x14ac:dyDescent="0.2">
      <c r="A221" s="484"/>
      <c r="F221" s="49"/>
      <c r="H221" s="49"/>
      <c r="I221" s="49"/>
      <c r="N221" s="546"/>
      <c r="P221" s="546"/>
      <c r="R221" s="546"/>
      <c r="U221" s="538"/>
    </row>
    <row r="222" spans="1:21" s="48" customFormat="1" x14ac:dyDescent="0.2">
      <c r="A222" s="484"/>
      <c r="F222" s="49"/>
      <c r="H222" s="49"/>
      <c r="I222" s="49"/>
      <c r="N222" s="546"/>
      <c r="P222" s="546"/>
      <c r="R222" s="546"/>
      <c r="U222" s="538"/>
    </row>
    <row r="223" spans="1:21" s="48" customFormat="1" x14ac:dyDescent="0.2">
      <c r="A223" s="484"/>
      <c r="F223" s="49"/>
      <c r="H223" s="49"/>
      <c r="I223" s="49"/>
      <c r="N223" s="546"/>
      <c r="P223" s="546"/>
      <c r="R223" s="546"/>
      <c r="U223" s="538"/>
    </row>
    <row r="224" spans="1:21" s="48" customFormat="1" x14ac:dyDescent="0.2">
      <c r="A224" s="484"/>
      <c r="F224" s="49"/>
      <c r="H224" s="49"/>
      <c r="I224" s="49"/>
      <c r="N224" s="546"/>
      <c r="P224" s="546"/>
      <c r="R224" s="546"/>
      <c r="U224" s="538"/>
    </row>
    <row r="225" spans="1:21" s="48" customFormat="1" x14ac:dyDescent="0.2">
      <c r="A225" s="484"/>
      <c r="F225" s="49"/>
      <c r="H225" s="49"/>
      <c r="I225" s="49"/>
      <c r="N225" s="546"/>
      <c r="P225" s="546"/>
      <c r="R225" s="546"/>
      <c r="U225" s="538"/>
    </row>
    <row r="226" spans="1:21" s="48" customFormat="1" x14ac:dyDescent="0.2">
      <c r="A226" s="484"/>
      <c r="F226" s="49"/>
      <c r="H226" s="49"/>
      <c r="I226" s="49"/>
      <c r="N226" s="546"/>
      <c r="P226" s="546"/>
      <c r="R226" s="546"/>
      <c r="U226" s="538"/>
    </row>
    <row r="227" spans="1:21" s="48" customFormat="1" x14ac:dyDescent="0.2">
      <c r="A227" s="484"/>
      <c r="F227" s="49"/>
      <c r="H227" s="49"/>
      <c r="I227" s="49"/>
      <c r="N227" s="546"/>
      <c r="P227" s="546"/>
      <c r="R227" s="546"/>
      <c r="U227" s="538"/>
    </row>
    <row r="228" spans="1:21" s="48" customFormat="1" x14ac:dyDescent="0.2">
      <c r="A228" s="484"/>
      <c r="F228" s="49"/>
      <c r="H228" s="49"/>
      <c r="I228" s="49"/>
      <c r="N228" s="546"/>
      <c r="P228" s="546"/>
      <c r="R228" s="546"/>
      <c r="U228" s="538"/>
    </row>
    <row r="229" spans="1:21" s="48" customFormat="1" x14ac:dyDescent="0.2">
      <c r="A229" s="484"/>
      <c r="F229" s="49"/>
      <c r="H229" s="49"/>
      <c r="I229" s="49"/>
      <c r="N229" s="546"/>
      <c r="P229" s="546"/>
      <c r="R229" s="546"/>
      <c r="U229" s="538"/>
    </row>
    <row r="230" spans="1:21" s="48" customFormat="1" x14ac:dyDescent="0.2">
      <c r="A230" s="484"/>
      <c r="F230" s="49"/>
      <c r="H230" s="49"/>
      <c r="I230" s="49"/>
      <c r="N230" s="546"/>
      <c r="P230" s="546"/>
      <c r="R230" s="546"/>
      <c r="U230" s="538"/>
    </row>
    <row r="231" spans="1:21" s="48" customFormat="1" x14ac:dyDescent="0.2">
      <c r="A231" s="484"/>
      <c r="F231" s="49"/>
      <c r="H231" s="49"/>
      <c r="I231" s="49"/>
      <c r="N231" s="546"/>
      <c r="P231" s="546"/>
      <c r="R231" s="546"/>
      <c r="U231" s="538"/>
    </row>
    <row r="232" spans="1:21" s="48" customFormat="1" x14ac:dyDescent="0.2">
      <c r="A232" s="484"/>
      <c r="F232" s="49"/>
      <c r="H232" s="49"/>
      <c r="I232" s="49"/>
      <c r="N232" s="546"/>
      <c r="P232" s="546"/>
      <c r="R232" s="546"/>
      <c r="U232" s="538"/>
    </row>
    <row r="233" spans="1:21" s="48" customFormat="1" x14ac:dyDescent="0.2">
      <c r="A233" s="484"/>
      <c r="F233" s="49"/>
      <c r="H233" s="49"/>
      <c r="I233" s="49"/>
      <c r="N233" s="546"/>
      <c r="P233" s="546"/>
      <c r="R233" s="546"/>
      <c r="U233" s="538"/>
    </row>
    <row r="234" spans="1:21" s="48" customFormat="1" x14ac:dyDescent="0.2">
      <c r="A234" s="484"/>
      <c r="F234" s="49"/>
      <c r="H234" s="49"/>
      <c r="I234" s="49"/>
      <c r="N234" s="546"/>
      <c r="P234" s="546"/>
      <c r="R234" s="546"/>
      <c r="U234" s="538"/>
    </row>
    <row r="235" spans="1:21" s="48" customFormat="1" x14ac:dyDescent="0.2">
      <c r="A235" s="484"/>
      <c r="F235" s="49"/>
      <c r="H235" s="49"/>
      <c r="I235" s="49"/>
      <c r="N235" s="546"/>
      <c r="P235" s="546"/>
      <c r="R235" s="546"/>
      <c r="U235" s="538"/>
    </row>
    <row r="236" spans="1:21" s="48" customFormat="1" x14ac:dyDescent="0.2">
      <c r="A236" s="484"/>
      <c r="F236" s="49"/>
      <c r="H236" s="49"/>
      <c r="I236" s="49"/>
      <c r="N236" s="546"/>
      <c r="P236" s="546"/>
      <c r="R236" s="546"/>
      <c r="U236" s="538"/>
    </row>
    <row r="237" spans="1:21" s="48" customFormat="1" x14ac:dyDescent="0.2">
      <c r="A237" s="484"/>
      <c r="F237" s="49"/>
      <c r="H237" s="49"/>
      <c r="I237" s="49"/>
      <c r="N237" s="546"/>
      <c r="P237" s="546"/>
      <c r="R237" s="546"/>
      <c r="U237" s="538"/>
    </row>
    <row r="238" spans="1:21" s="48" customFormat="1" x14ac:dyDescent="0.2">
      <c r="A238" s="484"/>
      <c r="F238" s="49"/>
      <c r="H238" s="49"/>
      <c r="I238" s="49"/>
      <c r="N238" s="546"/>
      <c r="P238" s="546"/>
      <c r="R238" s="546"/>
      <c r="U238" s="538"/>
    </row>
    <row r="239" spans="1:21" s="48" customFormat="1" x14ac:dyDescent="0.2">
      <c r="A239" s="484"/>
      <c r="F239" s="49"/>
      <c r="H239" s="49"/>
      <c r="I239" s="49"/>
      <c r="N239" s="546"/>
      <c r="P239" s="546"/>
      <c r="R239" s="546"/>
      <c r="U239" s="538"/>
    </row>
    <row r="240" spans="1:21" s="48" customFormat="1" x14ac:dyDescent="0.2">
      <c r="A240" s="484"/>
      <c r="F240" s="49"/>
      <c r="H240" s="49"/>
      <c r="I240" s="49"/>
      <c r="N240" s="546"/>
      <c r="P240" s="546"/>
      <c r="R240" s="546"/>
      <c r="U240" s="538"/>
    </row>
    <row r="241" spans="1:21" s="48" customFormat="1" x14ac:dyDescent="0.2">
      <c r="A241" s="484"/>
      <c r="F241" s="49"/>
      <c r="H241" s="49"/>
      <c r="I241" s="49"/>
      <c r="N241" s="546"/>
      <c r="P241" s="546"/>
      <c r="R241" s="546"/>
      <c r="U241" s="538"/>
    </row>
    <row r="242" spans="1:21" s="48" customFormat="1" x14ac:dyDescent="0.2">
      <c r="A242" s="484"/>
      <c r="F242" s="49"/>
      <c r="H242" s="49"/>
      <c r="I242" s="49"/>
      <c r="N242" s="546"/>
      <c r="P242" s="546"/>
      <c r="R242" s="546"/>
      <c r="U242" s="538"/>
    </row>
    <row r="243" spans="1:21" s="48" customFormat="1" x14ac:dyDescent="0.2">
      <c r="A243" s="484"/>
      <c r="F243" s="49"/>
      <c r="H243" s="49"/>
      <c r="I243" s="49"/>
      <c r="N243" s="546"/>
      <c r="P243" s="546"/>
      <c r="R243" s="546"/>
      <c r="U243" s="538"/>
    </row>
    <row r="244" spans="1:21" s="48" customFormat="1" x14ac:dyDescent="0.2">
      <c r="A244" s="484"/>
      <c r="F244" s="49"/>
      <c r="H244" s="49"/>
      <c r="I244" s="49"/>
      <c r="N244" s="546"/>
      <c r="P244" s="546"/>
      <c r="R244" s="546"/>
      <c r="U244" s="538"/>
    </row>
    <row r="245" spans="1:21" s="48" customFormat="1" x14ac:dyDescent="0.2">
      <c r="A245" s="484"/>
      <c r="F245" s="49"/>
      <c r="H245" s="49"/>
      <c r="I245" s="49"/>
      <c r="N245" s="546"/>
      <c r="P245" s="546"/>
      <c r="R245" s="546"/>
      <c r="U245" s="538"/>
    </row>
    <row r="246" spans="1:21" s="48" customFormat="1" x14ac:dyDescent="0.2">
      <c r="A246" s="484"/>
      <c r="F246" s="49"/>
      <c r="H246" s="49"/>
      <c r="I246" s="49"/>
      <c r="N246" s="546"/>
      <c r="P246" s="546"/>
      <c r="R246" s="546"/>
      <c r="U246" s="538"/>
    </row>
    <row r="247" spans="1:21" s="48" customFormat="1" x14ac:dyDescent="0.2">
      <c r="A247" s="484"/>
      <c r="F247" s="49"/>
      <c r="H247" s="49"/>
      <c r="I247" s="49"/>
      <c r="N247" s="546"/>
      <c r="P247" s="546"/>
      <c r="R247" s="546"/>
      <c r="U247" s="538"/>
    </row>
    <row r="248" spans="1:21" s="48" customFormat="1" x14ac:dyDescent="0.2">
      <c r="A248" s="484"/>
      <c r="F248" s="49"/>
      <c r="H248" s="49"/>
      <c r="I248" s="49"/>
      <c r="N248" s="546"/>
      <c r="P248" s="546"/>
      <c r="R248" s="546"/>
      <c r="U248" s="538"/>
    </row>
    <row r="249" spans="1:21" s="48" customFormat="1" x14ac:dyDescent="0.2">
      <c r="A249" s="484"/>
      <c r="F249" s="49"/>
      <c r="H249" s="49"/>
      <c r="I249" s="49"/>
      <c r="N249" s="546"/>
      <c r="P249" s="546"/>
      <c r="R249" s="546"/>
      <c r="U249" s="538"/>
    </row>
    <row r="250" spans="1:21" s="48" customFormat="1" x14ac:dyDescent="0.2">
      <c r="A250" s="484"/>
      <c r="F250" s="49"/>
      <c r="H250" s="49"/>
      <c r="I250" s="49"/>
      <c r="N250" s="546"/>
      <c r="P250" s="546"/>
      <c r="R250" s="546"/>
      <c r="U250" s="538"/>
    </row>
    <row r="251" spans="1:21" s="48" customFormat="1" x14ac:dyDescent="0.2">
      <c r="A251" s="484"/>
      <c r="F251" s="49"/>
      <c r="H251" s="49"/>
      <c r="I251" s="49"/>
      <c r="N251" s="546"/>
      <c r="P251" s="546"/>
      <c r="R251" s="546"/>
      <c r="U251" s="538"/>
    </row>
    <row r="252" spans="1:21" s="48" customFormat="1" x14ac:dyDescent="0.2">
      <c r="A252" s="484"/>
      <c r="F252" s="49"/>
      <c r="H252" s="49"/>
      <c r="I252" s="49"/>
      <c r="N252" s="546"/>
      <c r="P252" s="546"/>
      <c r="R252" s="546"/>
      <c r="U252" s="538"/>
    </row>
    <row r="253" spans="1:21" s="48" customFormat="1" x14ac:dyDescent="0.2">
      <c r="A253" s="484"/>
      <c r="F253" s="49"/>
      <c r="H253" s="49"/>
      <c r="I253" s="49"/>
      <c r="N253" s="546"/>
      <c r="P253" s="546"/>
      <c r="R253" s="546"/>
      <c r="U253" s="538"/>
    </row>
    <row r="254" spans="1:21" s="48" customFormat="1" x14ac:dyDescent="0.2">
      <c r="A254" s="484"/>
      <c r="F254" s="49"/>
      <c r="H254" s="49"/>
      <c r="I254" s="49"/>
      <c r="N254" s="546"/>
      <c r="P254" s="546"/>
      <c r="R254" s="546"/>
      <c r="U254" s="538"/>
    </row>
    <row r="255" spans="1:21" s="48" customFormat="1" x14ac:dyDescent="0.2">
      <c r="A255" s="484"/>
      <c r="F255" s="49"/>
      <c r="H255" s="49"/>
      <c r="I255" s="49"/>
      <c r="N255" s="546"/>
      <c r="P255" s="546"/>
      <c r="R255" s="546"/>
      <c r="U255" s="538"/>
    </row>
    <row r="256" spans="1:21" s="48" customFormat="1" x14ac:dyDescent="0.2">
      <c r="A256" s="484"/>
      <c r="F256" s="49"/>
      <c r="H256" s="49"/>
      <c r="I256" s="49"/>
      <c r="N256" s="546"/>
      <c r="P256" s="546"/>
      <c r="R256" s="546"/>
      <c r="U256" s="538"/>
    </row>
    <row r="257" spans="1:21" s="48" customFormat="1" x14ac:dyDescent="0.2">
      <c r="A257" s="484"/>
      <c r="F257" s="49"/>
      <c r="H257" s="49"/>
      <c r="I257" s="49"/>
      <c r="N257" s="546"/>
      <c r="P257" s="546"/>
      <c r="R257" s="546"/>
      <c r="U257" s="538"/>
    </row>
    <row r="258" spans="1:21" s="48" customFormat="1" x14ac:dyDescent="0.2">
      <c r="A258" s="484"/>
      <c r="F258" s="49"/>
      <c r="H258" s="49"/>
      <c r="I258" s="49"/>
      <c r="N258" s="546"/>
      <c r="P258" s="546"/>
      <c r="R258" s="546"/>
      <c r="U258" s="538"/>
    </row>
    <row r="259" spans="1:21" s="48" customFormat="1" x14ac:dyDescent="0.2">
      <c r="A259" s="484"/>
      <c r="F259" s="49"/>
      <c r="H259" s="49"/>
      <c r="I259" s="49"/>
      <c r="N259" s="546"/>
      <c r="P259" s="546"/>
      <c r="R259" s="546"/>
      <c r="U259" s="538"/>
    </row>
    <row r="260" spans="1:21" s="48" customFormat="1" x14ac:dyDescent="0.2">
      <c r="A260" s="484"/>
      <c r="F260" s="49"/>
      <c r="H260" s="49"/>
      <c r="I260" s="49"/>
      <c r="N260" s="546"/>
      <c r="P260" s="546"/>
      <c r="R260" s="546"/>
      <c r="U260" s="538"/>
    </row>
    <row r="261" spans="1:21" s="48" customFormat="1" x14ac:dyDescent="0.2">
      <c r="A261" s="484"/>
      <c r="F261" s="49"/>
      <c r="H261" s="49"/>
      <c r="I261" s="49"/>
      <c r="N261" s="546"/>
      <c r="P261" s="546"/>
      <c r="R261" s="546"/>
      <c r="U261" s="538"/>
    </row>
    <row r="262" spans="1:21" s="48" customFormat="1" x14ac:dyDescent="0.2">
      <c r="A262" s="484"/>
      <c r="F262" s="49"/>
      <c r="H262" s="49"/>
      <c r="I262" s="49"/>
      <c r="N262" s="546"/>
      <c r="P262" s="546"/>
      <c r="R262" s="546"/>
      <c r="U262" s="538"/>
    </row>
    <row r="263" spans="1:21" s="48" customFormat="1" x14ac:dyDescent="0.2">
      <c r="A263" s="484"/>
      <c r="F263" s="49"/>
      <c r="H263" s="49"/>
      <c r="I263" s="49"/>
      <c r="N263" s="546"/>
      <c r="P263" s="546"/>
      <c r="R263" s="546"/>
      <c r="U263" s="538"/>
    </row>
    <row r="264" spans="1:21" s="48" customFormat="1" x14ac:dyDescent="0.2">
      <c r="A264" s="484"/>
      <c r="F264" s="49"/>
      <c r="H264" s="49"/>
      <c r="I264" s="49"/>
      <c r="N264" s="546"/>
      <c r="P264" s="546"/>
      <c r="R264" s="546"/>
      <c r="U264" s="538"/>
    </row>
    <row r="265" spans="1:21" s="48" customFormat="1" x14ac:dyDescent="0.2">
      <c r="A265" s="484"/>
      <c r="F265" s="49"/>
      <c r="H265" s="49"/>
      <c r="I265" s="49"/>
      <c r="N265" s="546"/>
      <c r="P265" s="546"/>
      <c r="R265" s="546"/>
      <c r="U265" s="538"/>
    </row>
    <row r="266" spans="1:21" s="48" customFormat="1" x14ac:dyDescent="0.2">
      <c r="A266" s="484"/>
      <c r="F266" s="49"/>
      <c r="H266" s="49"/>
      <c r="I266" s="49"/>
      <c r="N266" s="546"/>
      <c r="P266" s="546"/>
      <c r="R266" s="546"/>
      <c r="U266" s="538"/>
    </row>
    <row r="267" spans="1:21" s="48" customFormat="1" x14ac:dyDescent="0.2">
      <c r="A267" s="484"/>
      <c r="F267" s="49"/>
      <c r="H267" s="49"/>
      <c r="I267" s="49"/>
      <c r="N267" s="546"/>
      <c r="P267" s="546"/>
      <c r="R267" s="546"/>
      <c r="U267" s="538"/>
    </row>
    <row r="268" spans="1:21" s="48" customFormat="1" x14ac:dyDescent="0.2">
      <c r="A268" s="484"/>
      <c r="F268" s="49"/>
      <c r="H268" s="49"/>
      <c r="I268" s="49"/>
      <c r="N268" s="546"/>
      <c r="P268" s="546"/>
      <c r="R268" s="546"/>
      <c r="U268" s="538"/>
    </row>
    <row r="269" spans="1:21" s="48" customFormat="1" x14ac:dyDescent="0.2">
      <c r="A269" s="484"/>
      <c r="F269" s="49"/>
      <c r="H269" s="49"/>
      <c r="I269" s="49"/>
      <c r="N269" s="546"/>
      <c r="P269" s="546"/>
      <c r="R269" s="546"/>
      <c r="U269" s="538"/>
    </row>
    <row r="270" spans="1:21" s="48" customFormat="1" x14ac:dyDescent="0.2">
      <c r="A270" s="484"/>
      <c r="F270" s="49"/>
      <c r="H270" s="49"/>
      <c r="I270" s="49"/>
      <c r="N270" s="546"/>
      <c r="P270" s="546"/>
      <c r="R270" s="546"/>
      <c r="U270" s="538"/>
    </row>
    <row r="271" spans="1:21" s="48" customFormat="1" x14ac:dyDescent="0.2">
      <c r="A271" s="484"/>
      <c r="F271" s="49"/>
      <c r="H271" s="49"/>
      <c r="I271" s="49"/>
      <c r="N271" s="546"/>
      <c r="P271" s="546"/>
      <c r="R271" s="546"/>
      <c r="U271" s="538"/>
    </row>
    <row r="272" spans="1:21" s="48" customFormat="1" x14ac:dyDescent="0.2">
      <c r="A272" s="484"/>
      <c r="F272" s="49"/>
      <c r="H272" s="49"/>
      <c r="I272" s="49"/>
      <c r="N272" s="546"/>
      <c r="P272" s="546"/>
      <c r="R272" s="546"/>
      <c r="U272" s="538"/>
    </row>
    <row r="273" spans="1:21" s="48" customFormat="1" x14ac:dyDescent="0.2">
      <c r="A273" s="484"/>
      <c r="F273" s="49"/>
      <c r="H273" s="49"/>
      <c r="I273" s="49"/>
      <c r="N273" s="546"/>
      <c r="P273" s="546"/>
      <c r="R273" s="546"/>
      <c r="U273" s="538"/>
    </row>
    <row r="274" spans="1:21" s="48" customFormat="1" x14ac:dyDescent="0.2">
      <c r="A274" s="484"/>
      <c r="F274" s="49"/>
      <c r="H274" s="49"/>
      <c r="I274" s="49"/>
      <c r="N274" s="546"/>
      <c r="P274" s="546"/>
      <c r="R274" s="546"/>
      <c r="U274" s="538"/>
    </row>
    <row r="275" spans="1:21" s="48" customFormat="1" x14ac:dyDescent="0.2">
      <c r="A275" s="484"/>
      <c r="F275" s="49"/>
      <c r="H275" s="49"/>
      <c r="I275" s="49"/>
      <c r="N275" s="546"/>
      <c r="P275" s="546"/>
      <c r="R275" s="546"/>
      <c r="U275" s="538"/>
    </row>
    <row r="276" spans="1:21" s="48" customFormat="1" x14ac:dyDescent="0.2">
      <c r="A276" s="484"/>
      <c r="F276" s="49"/>
      <c r="H276" s="49"/>
      <c r="I276" s="49"/>
      <c r="N276" s="546"/>
      <c r="P276" s="546"/>
      <c r="R276" s="546"/>
      <c r="U276" s="538"/>
    </row>
    <row r="277" spans="1:21" s="48" customFormat="1" x14ac:dyDescent="0.2">
      <c r="A277" s="484"/>
      <c r="F277" s="49"/>
      <c r="H277" s="49"/>
      <c r="I277" s="49"/>
      <c r="N277" s="546"/>
      <c r="P277" s="546"/>
      <c r="R277" s="546"/>
      <c r="U277" s="538"/>
    </row>
    <row r="278" spans="1:21" s="48" customFormat="1" x14ac:dyDescent="0.2">
      <c r="A278" s="484"/>
      <c r="F278" s="49"/>
      <c r="H278" s="49"/>
      <c r="I278" s="49"/>
      <c r="N278" s="546"/>
      <c r="P278" s="546"/>
      <c r="R278" s="546"/>
      <c r="U278" s="538"/>
    </row>
    <row r="279" spans="1:21" s="48" customFormat="1" x14ac:dyDescent="0.2">
      <c r="A279" s="484"/>
      <c r="F279" s="49"/>
      <c r="H279" s="49"/>
      <c r="I279" s="49"/>
      <c r="N279" s="546"/>
      <c r="P279" s="546"/>
      <c r="R279" s="546"/>
      <c r="U279" s="538"/>
    </row>
    <row r="280" spans="1:21" s="48" customFormat="1" x14ac:dyDescent="0.2">
      <c r="A280" s="484"/>
      <c r="F280" s="49"/>
      <c r="H280" s="49"/>
      <c r="I280" s="49"/>
      <c r="N280" s="546"/>
      <c r="P280" s="546"/>
      <c r="R280" s="546"/>
      <c r="U280" s="538"/>
    </row>
    <row r="281" spans="1:21" s="48" customFormat="1" x14ac:dyDescent="0.2">
      <c r="A281" s="484"/>
      <c r="F281" s="49"/>
      <c r="H281" s="49"/>
      <c r="I281" s="49"/>
      <c r="N281" s="546"/>
      <c r="P281" s="546"/>
      <c r="R281" s="546"/>
      <c r="U281" s="538"/>
    </row>
    <row r="282" spans="1:21" s="48" customFormat="1" x14ac:dyDescent="0.2">
      <c r="A282" s="484"/>
      <c r="F282" s="49"/>
      <c r="H282" s="49"/>
      <c r="I282" s="49"/>
      <c r="N282" s="546"/>
      <c r="P282" s="546"/>
      <c r="R282" s="546"/>
      <c r="U282" s="538"/>
    </row>
    <row r="283" spans="1:21" s="48" customFormat="1" x14ac:dyDescent="0.2">
      <c r="A283" s="484"/>
      <c r="F283" s="49"/>
      <c r="H283" s="49"/>
      <c r="I283" s="49"/>
      <c r="N283" s="546"/>
      <c r="P283" s="546"/>
      <c r="R283" s="546"/>
      <c r="U283" s="538"/>
    </row>
    <row r="284" spans="1:21" s="48" customFormat="1" x14ac:dyDescent="0.2">
      <c r="A284" s="484"/>
      <c r="F284" s="49"/>
      <c r="H284" s="49"/>
      <c r="I284" s="49"/>
      <c r="N284" s="546"/>
      <c r="P284" s="546"/>
      <c r="R284" s="546"/>
      <c r="U284" s="538"/>
    </row>
    <row r="285" spans="1:21" s="48" customFormat="1" x14ac:dyDescent="0.2">
      <c r="A285" s="484"/>
      <c r="F285" s="49"/>
      <c r="H285" s="49"/>
      <c r="I285" s="49"/>
      <c r="N285" s="546"/>
      <c r="P285" s="546"/>
      <c r="R285" s="546"/>
      <c r="U285" s="538"/>
    </row>
    <row r="286" spans="1:21" s="48" customFormat="1" x14ac:dyDescent="0.2">
      <c r="A286" s="484"/>
      <c r="F286" s="49"/>
      <c r="H286" s="49"/>
      <c r="I286" s="49"/>
      <c r="N286" s="546"/>
      <c r="P286" s="546"/>
      <c r="R286" s="546"/>
      <c r="U286" s="538"/>
    </row>
    <row r="287" spans="1:21" s="48" customFormat="1" x14ac:dyDescent="0.2">
      <c r="A287" s="484"/>
      <c r="F287" s="49"/>
      <c r="H287" s="49"/>
      <c r="I287" s="49"/>
      <c r="N287" s="546"/>
      <c r="P287" s="546"/>
      <c r="R287" s="546"/>
      <c r="U287" s="538"/>
    </row>
    <row r="288" spans="1:21" s="48" customFormat="1" x14ac:dyDescent="0.2">
      <c r="A288" s="484"/>
      <c r="F288" s="49"/>
      <c r="H288" s="49"/>
      <c r="I288" s="49"/>
      <c r="N288" s="546"/>
      <c r="P288" s="546"/>
      <c r="R288" s="546"/>
      <c r="U288" s="538"/>
    </row>
    <row r="289" spans="1:21" s="48" customFormat="1" x14ac:dyDescent="0.2">
      <c r="A289" s="484"/>
      <c r="F289" s="49"/>
      <c r="H289" s="49"/>
      <c r="I289" s="49"/>
      <c r="N289" s="546"/>
      <c r="P289" s="546"/>
      <c r="R289" s="546"/>
      <c r="U289" s="538"/>
    </row>
    <row r="290" spans="1:21" s="48" customFormat="1" x14ac:dyDescent="0.2">
      <c r="A290" s="484"/>
      <c r="F290" s="49"/>
      <c r="H290" s="49"/>
      <c r="I290" s="49"/>
      <c r="N290" s="546"/>
      <c r="P290" s="546"/>
      <c r="R290" s="546"/>
      <c r="U290" s="538"/>
    </row>
    <row r="291" spans="1:21" s="48" customFormat="1" x14ac:dyDescent="0.2">
      <c r="A291" s="484"/>
      <c r="F291" s="49"/>
      <c r="H291" s="49"/>
      <c r="I291" s="49"/>
      <c r="N291" s="546"/>
      <c r="P291" s="546"/>
      <c r="R291" s="546"/>
      <c r="U291" s="538"/>
    </row>
    <row r="292" spans="1:21" s="48" customFormat="1" x14ac:dyDescent="0.2">
      <c r="A292" s="484"/>
      <c r="F292" s="49"/>
      <c r="H292" s="49"/>
      <c r="I292" s="49"/>
      <c r="N292" s="546"/>
      <c r="P292" s="546"/>
      <c r="R292" s="546"/>
      <c r="U292" s="538"/>
    </row>
    <row r="293" spans="1:21" s="48" customFormat="1" x14ac:dyDescent="0.2">
      <c r="A293" s="484"/>
      <c r="F293" s="49"/>
      <c r="H293" s="49"/>
      <c r="I293" s="49"/>
      <c r="N293" s="546"/>
      <c r="P293" s="546"/>
      <c r="R293" s="546"/>
      <c r="U293" s="538"/>
    </row>
    <row r="294" spans="1:21" s="48" customFormat="1" x14ac:dyDescent="0.2">
      <c r="A294" s="484"/>
      <c r="F294" s="49"/>
      <c r="H294" s="49"/>
      <c r="I294" s="49"/>
      <c r="N294" s="546"/>
      <c r="P294" s="546"/>
      <c r="R294" s="546"/>
      <c r="U294" s="538"/>
    </row>
    <row r="295" spans="1:21" s="48" customFormat="1" x14ac:dyDescent="0.2">
      <c r="A295" s="484"/>
      <c r="F295" s="49"/>
      <c r="H295" s="49"/>
      <c r="I295" s="49"/>
      <c r="N295" s="546"/>
      <c r="P295" s="546"/>
      <c r="R295" s="546"/>
      <c r="U295" s="538"/>
    </row>
    <row r="296" spans="1:21" s="48" customFormat="1" x14ac:dyDescent="0.2">
      <c r="A296" s="484"/>
      <c r="F296" s="49"/>
      <c r="H296" s="49"/>
      <c r="I296" s="49"/>
      <c r="N296" s="546"/>
      <c r="P296" s="546"/>
      <c r="R296" s="546"/>
      <c r="U296" s="538"/>
    </row>
    <row r="297" spans="1:21" s="48" customFormat="1" x14ac:dyDescent="0.2">
      <c r="A297" s="484"/>
      <c r="F297" s="49"/>
      <c r="H297" s="49"/>
      <c r="I297" s="49"/>
      <c r="N297" s="546"/>
      <c r="P297" s="546"/>
      <c r="R297" s="546"/>
      <c r="U297" s="538"/>
    </row>
    <row r="298" spans="1:21" s="48" customFormat="1" x14ac:dyDescent="0.2">
      <c r="A298" s="484"/>
      <c r="F298" s="49"/>
      <c r="H298" s="49"/>
      <c r="I298" s="49"/>
      <c r="N298" s="546"/>
      <c r="P298" s="546"/>
      <c r="R298" s="546"/>
      <c r="U298" s="538"/>
    </row>
    <row r="299" spans="1:21" s="48" customFormat="1" x14ac:dyDescent="0.2">
      <c r="A299" s="484"/>
      <c r="F299" s="49"/>
      <c r="H299" s="49"/>
      <c r="I299" s="49"/>
      <c r="N299" s="546"/>
      <c r="P299" s="546"/>
      <c r="R299" s="546"/>
      <c r="U299" s="538"/>
    </row>
    <row r="300" spans="1:21" s="48" customFormat="1" x14ac:dyDescent="0.2">
      <c r="A300" s="484"/>
      <c r="F300" s="49"/>
      <c r="H300" s="49"/>
      <c r="I300" s="49"/>
      <c r="N300" s="546"/>
      <c r="P300" s="546"/>
      <c r="R300" s="546"/>
      <c r="U300" s="538"/>
    </row>
    <row r="301" spans="1:21" s="48" customFormat="1" x14ac:dyDescent="0.2">
      <c r="A301" s="484"/>
      <c r="F301" s="49"/>
      <c r="H301" s="49"/>
      <c r="I301" s="49"/>
      <c r="N301" s="546"/>
      <c r="P301" s="546"/>
      <c r="R301" s="546"/>
      <c r="U301" s="538"/>
    </row>
    <row r="302" spans="1:21" s="48" customFormat="1" x14ac:dyDescent="0.2">
      <c r="A302" s="484"/>
      <c r="F302" s="49"/>
      <c r="H302" s="49"/>
      <c r="I302" s="49"/>
      <c r="N302" s="546"/>
      <c r="P302" s="546"/>
      <c r="R302" s="546"/>
      <c r="U302" s="538"/>
    </row>
    <row r="303" spans="1:21" s="48" customFormat="1" x14ac:dyDescent="0.2">
      <c r="A303" s="484"/>
      <c r="F303" s="49"/>
      <c r="H303" s="49"/>
      <c r="I303" s="49"/>
      <c r="N303" s="546"/>
      <c r="P303" s="546"/>
      <c r="R303" s="546"/>
      <c r="U303" s="538"/>
    </row>
    <row r="304" spans="1:21" s="48" customFormat="1" x14ac:dyDescent="0.2">
      <c r="A304" s="484"/>
      <c r="F304" s="49"/>
      <c r="H304" s="49"/>
      <c r="I304" s="49"/>
      <c r="N304" s="546"/>
      <c r="P304" s="546"/>
      <c r="R304" s="546"/>
      <c r="U304" s="538"/>
    </row>
    <row r="305" spans="1:21" s="48" customFormat="1" x14ac:dyDescent="0.2">
      <c r="A305" s="484"/>
      <c r="F305" s="49"/>
      <c r="H305" s="49"/>
      <c r="I305" s="49"/>
      <c r="N305" s="546"/>
      <c r="P305" s="546"/>
      <c r="R305" s="546"/>
      <c r="U305" s="538"/>
    </row>
    <row r="306" spans="1:21" s="48" customFormat="1" x14ac:dyDescent="0.2">
      <c r="A306" s="484"/>
      <c r="F306" s="49"/>
      <c r="H306" s="49"/>
      <c r="I306" s="49"/>
      <c r="N306" s="546"/>
      <c r="P306" s="546"/>
      <c r="R306" s="546"/>
      <c r="U306" s="538"/>
    </row>
    <row r="307" spans="1:21" s="48" customFormat="1" x14ac:dyDescent="0.2">
      <c r="A307" s="484"/>
      <c r="F307" s="49"/>
      <c r="H307" s="49"/>
      <c r="I307" s="49"/>
      <c r="N307" s="546"/>
      <c r="P307" s="546"/>
      <c r="R307" s="546"/>
      <c r="U307" s="538"/>
    </row>
    <row r="308" spans="1:21" s="48" customFormat="1" x14ac:dyDescent="0.2">
      <c r="A308" s="484"/>
      <c r="F308" s="49"/>
      <c r="H308" s="49"/>
      <c r="I308" s="49"/>
      <c r="N308" s="546"/>
      <c r="P308" s="546"/>
      <c r="R308" s="546"/>
      <c r="U308" s="538"/>
    </row>
    <row r="309" spans="1:21" s="48" customFormat="1" x14ac:dyDescent="0.2">
      <c r="A309" s="484"/>
      <c r="F309" s="49"/>
      <c r="H309" s="49"/>
      <c r="I309" s="49"/>
      <c r="N309" s="546"/>
      <c r="P309" s="546"/>
      <c r="R309" s="546"/>
      <c r="U309" s="538"/>
    </row>
    <row r="310" spans="1:21" s="48" customFormat="1" x14ac:dyDescent="0.2">
      <c r="A310" s="484"/>
      <c r="F310" s="49"/>
      <c r="H310" s="49"/>
      <c r="I310" s="49"/>
      <c r="N310" s="546"/>
      <c r="P310" s="546"/>
      <c r="R310" s="546"/>
      <c r="U310" s="538"/>
    </row>
    <row r="311" spans="1:21" s="48" customFormat="1" x14ac:dyDescent="0.2">
      <c r="A311" s="484"/>
      <c r="F311" s="49"/>
      <c r="H311" s="49"/>
      <c r="I311" s="49"/>
      <c r="N311" s="546"/>
      <c r="P311" s="546"/>
      <c r="R311" s="546"/>
      <c r="U311" s="538"/>
    </row>
    <row r="312" spans="1:21" s="48" customFormat="1" x14ac:dyDescent="0.2">
      <c r="A312" s="484"/>
      <c r="F312" s="49"/>
      <c r="H312" s="49"/>
      <c r="I312" s="49"/>
      <c r="N312" s="546"/>
      <c r="P312" s="546"/>
      <c r="R312" s="546"/>
      <c r="U312" s="538"/>
    </row>
    <row r="313" spans="1:21" s="48" customFormat="1" x14ac:dyDescent="0.2">
      <c r="A313" s="484"/>
      <c r="F313" s="49"/>
      <c r="H313" s="49"/>
      <c r="I313" s="49"/>
      <c r="N313" s="546"/>
      <c r="P313" s="546"/>
      <c r="R313" s="546"/>
      <c r="U313" s="538"/>
    </row>
    <row r="314" spans="1:21" s="48" customFormat="1" x14ac:dyDescent="0.2">
      <c r="A314" s="484"/>
      <c r="F314" s="49"/>
      <c r="H314" s="49"/>
      <c r="I314" s="49"/>
      <c r="N314" s="546"/>
      <c r="P314" s="546"/>
      <c r="R314" s="546"/>
      <c r="U314" s="538"/>
    </row>
    <row r="315" spans="1:21" s="48" customFormat="1" x14ac:dyDescent="0.2">
      <c r="A315" s="484"/>
      <c r="F315" s="49"/>
      <c r="H315" s="49"/>
      <c r="I315" s="49"/>
      <c r="N315" s="546"/>
      <c r="P315" s="546"/>
      <c r="R315" s="546"/>
      <c r="U315" s="538"/>
    </row>
    <row r="316" spans="1:21" s="48" customFormat="1" x14ac:dyDescent="0.2">
      <c r="A316" s="484"/>
      <c r="F316" s="49"/>
      <c r="H316" s="49"/>
      <c r="I316" s="49"/>
      <c r="N316" s="546"/>
      <c r="P316" s="546"/>
      <c r="R316" s="546"/>
      <c r="U316" s="538"/>
    </row>
    <row r="317" spans="1:21" s="48" customFormat="1" x14ac:dyDescent="0.2">
      <c r="A317" s="484"/>
      <c r="F317" s="49"/>
      <c r="H317" s="49"/>
      <c r="I317" s="49"/>
      <c r="N317" s="546"/>
      <c r="P317" s="546"/>
      <c r="R317" s="546"/>
      <c r="U317" s="538"/>
    </row>
    <row r="318" spans="1:21" s="48" customFormat="1" x14ac:dyDescent="0.2">
      <c r="A318" s="484"/>
      <c r="F318" s="49"/>
      <c r="H318" s="49"/>
      <c r="I318" s="49"/>
      <c r="N318" s="546"/>
      <c r="P318" s="546"/>
      <c r="R318" s="546"/>
      <c r="U318" s="538"/>
    </row>
    <row r="319" spans="1:21" s="48" customFormat="1" x14ac:dyDescent="0.2">
      <c r="A319" s="484"/>
      <c r="F319" s="49"/>
      <c r="H319" s="49"/>
      <c r="I319" s="49"/>
      <c r="N319" s="546"/>
      <c r="P319" s="546"/>
      <c r="R319" s="546"/>
      <c r="U319" s="538"/>
    </row>
    <row r="320" spans="1:21" s="48" customFormat="1" x14ac:dyDescent="0.2">
      <c r="A320" s="484"/>
      <c r="F320" s="49"/>
      <c r="H320" s="49"/>
      <c r="I320" s="49"/>
      <c r="N320" s="546"/>
      <c r="P320" s="546"/>
      <c r="R320" s="546"/>
      <c r="U320" s="538"/>
    </row>
    <row r="321" spans="1:21" s="48" customFormat="1" x14ac:dyDescent="0.2">
      <c r="A321" s="484"/>
      <c r="F321" s="49"/>
      <c r="H321" s="49"/>
      <c r="I321" s="49"/>
      <c r="N321" s="546"/>
      <c r="P321" s="546"/>
      <c r="R321" s="546"/>
      <c r="U321" s="538"/>
    </row>
    <row r="322" spans="1:21" s="48" customFormat="1" x14ac:dyDescent="0.2">
      <c r="A322" s="484"/>
      <c r="F322" s="49"/>
      <c r="H322" s="49"/>
      <c r="I322" s="49"/>
      <c r="N322" s="546"/>
      <c r="P322" s="546"/>
      <c r="R322" s="546"/>
      <c r="U322" s="538"/>
    </row>
    <row r="323" spans="1:21" s="48" customFormat="1" x14ac:dyDescent="0.2">
      <c r="A323" s="484"/>
      <c r="F323" s="49"/>
      <c r="H323" s="49"/>
      <c r="I323" s="49"/>
      <c r="N323" s="546"/>
      <c r="P323" s="546"/>
      <c r="R323" s="546"/>
      <c r="U323" s="538"/>
    </row>
    <row r="324" spans="1:21" s="48" customFormat="1" x14ac:dyDescent="0.2">
      <c r="A324" s="484"/>
      <c r="F324" s="49"/>
      <c r="H324" s="49"/>
      <c r="I324" s="49"/>
      <c r="N324" s="546"/>
      <c r="P324" s="546"/>
      <c r="R324" s="546"/>
      <c r="U324" s="538"/>
    </row>
    <row r="325" spans="1:21" s="48" customFormat="1" x14ac:dyDescent="0.2">
      <c r="A325" s="484"/>
      <c r="F325" s="49"/>
      <c r="H325" s="49"/>
      <c r="I325" s="49"/>
      <c r="N325" s="546"/>
      <c r="P325" s="546"/>
      <c r="R325" s="546"/>
      <c r="U325" s="538"/>
    </row>
    <row r="326" spans="1:21" s="48" customFormat="1" x14ac:dyDescent="0.2">
      <c r="A326" s="484"/>
      <c r="F326" s="49"/>
      <c r="H326" s="49"/>
      <c r="I326" s="49"/>
      <c r="N326" s="546"/>
      <c r="P326" s="546"/>
      <c r="R326" s="546"/>
      <c r="U326" s="538"/>
    </row>
    <row r="327" spans="1:21" s="48" customFormat="1" x14ac:dyDescent="0.2">
      <c r="A327" s="484"/>
      <c r="F327" s="49"/>
      <c r="H327" s="49"/>
      <c r="I327" s="49"/>
      <c r="N327" s="546"/>
      <c r="P327" s="546"/>
      <c r="R327" s="546"/>
      <c r="U327" s="538"/>
    </row>
    <row r="328" spans="1:21" s="48" customFormat="1" x14ac:dyDescent="0.2">
      <c r="A328" s="484"/>
      <c r="F328" s="49"/>
      <c r="H328" s="49"/>
      <c r="I328" s="49"/>
      <c r="N328" s="546"/>
      <c r="P328" s="546"/>
      <c r="R328" s="546"/>
      <c r="U328" s="538"/>
    </row>
    <row r="329" spans="1:21" s="48" customFormat="1" x14ac:dyDescent="0.2">
      <c r="A329" s="484"/>
      <c r="F329" s="49"/>
      <c r="H329" s="49"/>
      <c r="I329" s="49"/>
      <c r="N329" s="546"/>
      <c r="P329" s="546"/>
      <c r="R329" s="546"/>
      <c r="U329" s="538"/>
    </row>
    <row r="330" spans="1:21" s="48" customFormat="1" x14ac:dyDescent="0.2">
      <c r="A330" s="484"/>
      <c r="F330" s="49"/>
      <c r="H330" s="49"/>
      <c r="I330" s="49"/>
      <c r="N330" s="546"/>
      <c r="P330" s="546"/>
      <c r="R330" s="546"/>
      <c r="U330" s="538"/>
    </row>
    <row r="331" spans="1:21" s="48" customFormat="1" x14ac:dyDescent="0.2">
      <c r="A331" s="484"/>
      <c r="F331" s="49"/>
      <c r="H331" s="49"/>
      <c r="I331" s="49"/>
      <c r="N331" s="546"/>
      <c r="P331" s="546"/>
      <c r="R331" s="546"/>
      <c r="U331" s="538"/>
    </row>
    <row r="332" spans="1:21" s="48" customFormat="1" x14ac:dyDescent="0.2">
      <c r="A332" s="484"/>
      <c r="F332" s="49"/>
      <c r="H332" s="49"/>
      <c r="I332" s="49"/>
      <c r="N332" s="546"/>
      <c r="P332" s="546"/>
      <c r="R332" s="546"/>
      <c r="U332" s="538"/>
    </row>
    <row r="333" spans="1:21" s="48" customFormat="1" x14ac:dyDescent="0.2">
      <c r="A333" s="484"/>
      <c r="F333" s="49"/>
      <c r="H333" s="49"/>
      <c r="I333" s="49"/>
      <c r="N333" s="546"/>
      <c r="P333" s="546"/>
      <c r="R333" s="546"/>
      <c r="U333" s="538"/>
    </row>
    <row r="334" spans="1:21" s="48" customFormat="1" x14ac:dyDescent="0.2">
      <c r="A334" s="484"/>
      <c r="F334" s="49"/>
      <c r="H334" s="49"/>
      <c r="I334" s="49"/>
      <c r="N334" s="546"/>
      <c r="P334" s="546"/>
      <c r="R334" s="546"/>
      <c r="U334" s="538"/>
    </row>
    <row r="335" spans="1:21" s="48" customFormat="1" x14ac:dyDescent="0.2">
      <c r="A335" s="484"/>
      <c r="F335" s="49"/>
      <c r="H335" s="49"/>
      <c r="I335" s="49"/>
      <c r="N335" s="546"/>
      <c r="P335" s="546"/>
      <c r="R335" s="546"/>
      <c r="U335" s="538"/>
    </row>
    <row r="336" spans="1:21" s="48" customFormat="1" x14ac:dyDescent="0.2">
      <c r="A336" s="484"/>
      <c r="F336" s="49"/>
      <c r="H336" s="49"/>
      <c r="I336" s="49"/>
      <c r="N336" s="546"/>
      <c r="P336" s="546"/>
      <c r="R336" s="546"/>
      <c r="U336" s="538"/>
    </row>
    <row r="337" spans="1:21" s="48" customFormat="1" x14ac:dyDescent="0.2">
      <c r="A337" s="484"/>
      <c r="F337" s="49"/>
      <c r="H337" s="49"/>
      <c r="I337" s="49"/>
      <c r="N337" s="546"/>
      <c r="P337" s="546"/>
      <c r="R337" s="546"/>
      <c r="U337" s="538"/>
    </row>
    <row r="338" spans="1:21" s="48" customFormat="1" x14ac:dyDescent="0.2">
      <c r="A338" s="484"/>
      <c r="F338" s="49"/>
      <c r="H338" s="49"/>
      <c r="I338" s="49"/>
      <c r="N338" s="546"/>
      <c r="P338" s="546"/>
      <c r="R338" s="546"/>
      <c r="U338" s="538"/>
    </row>
    <row r="339" spans="1:21" s="48" customFormat="1" x14ac:dyDescent="0.2">
      <c r="A339" s="484"/>
      <c r="F339" s="49"/>
      <c r="H339" s="49"/>
      <c r="I339" s="49"/>
      <c r="N339" s="546"/>
      <c r="P339" s="546"/>
      <c r="R339" s="546"/>
      <c r="U339" s="538"/>
    </row>
    <row r="340" spans="1:21" s="48" customFormat="1" x14ac:dyDescent="0.2">
      <c r="A340" s="484"/>
      <c r="F340" s="49"/>
      <c r="H340" s="49"/>
      <c r="I340" s="49"/>
      <c r="N340" s="546"/>
      <c r="P340" s="546"/>
      <c r="R340" s="546"/>
      <c r="U340" s="538"/>
    </row>
    <row r="341" spans="1:21" s="48" customFormat="1" x14ac:dyDescent="0.2">
      <c r="A341" s="484"/>
      <c r="F341" s="49"/>
      <c r="H341" s="49"/>
      <c r="I341" s="49"/>
      <c r="N341" s="546"/>
      <c r="P341" s="546"/>
      <c r="R341" s="546"/>
      <c r="U341" s="538"/>
    </row>
    <row r="342" spans="1:21" s="48" customFormat="1" x14ac:dyDescent="0.2">
      <c r="A342" s="484"/>
      <c r="F342" s="49"/>
      <c r="H342" s="49"/>
      <c r="I342" s="49"/>
      <c r="N342" s="546"/>
      <c r="P342" s="546"/>
      <c r="R342" s="546"/>
      <c r="U342" s="538"/>
    </row>
    <row r="343" spans="1:21" s="48" customFormat="1" x14ac:dyDescent="0.2">
      <c r="A343" s="484"/>
      <c r="F343" s="49"/>
      <c r="H343" s="49"/>
      <c r="I343" s="49"/>
      <c r="N343" s="546"/>
      <c r="P343" s="546"/>
      <c r="R343" s="546"/>
      <c r="U343" s="538"/>
    </row>
    <row r="344" spans="1:21" s="48" customFormat="1" x14ac:dyDescent="0.2">
      <c r="A344" s="484"/>
      <c r="F344" s="49"/>
      <c r="H344" s="49"/>
      <c r="I344" s="49"/>
      <c r="N344" s="546"/>
      <c r="P344" s="546"/>
      <c r="R344" s="546"/>
      <c r="U344" s="538"/>
    </row>
    <row r="345" spans="1:21" s="48" customFormat="1" x14ac:dyDescent="0.2">
      <c r="A345" s="484"/>
      <c r="F345" s="49"/>
      <c r="H345" s="49"/>
      <c r="I345" s="49"/>
      <c r="N345" s="546"/>
      <c r="P345" s="546"/>
      <c r="R345" s="546"/>
      <c r="U345" s="538"/>
    </row>
    <row r="346" spans="1:21" s="48" customFormat="1" x14ac:dyDescent="0.2">
      <c r="A346" s="484"/>
      <c r="F346" s="49"/>
      <c r="H346" s="49"/>
      <c r="I346" s="49"/>
      <c r="N346" s="546"/>
      <c r="P346" s="546"/>
      <c r="R346" s="546"/>
      <c r="U346" s="538"/>
    </row>
    <row r="347" spans="1:21" s="48" customFormat="1" x14ac:dyDescent="0.2">
      <c r="A347" s="484"/>
      <c r="F347" s="49"/>
      <c r="H347" s="49"/>
      <c r="I347" s="49"/>
      <c r="N347" s="546"/>
      <c r="P347" s="546"/>
      <c r="R347" s="546"/>
      <c r="U347" s="538"/>
    </row>
    <row r="348" spans="1:21" s="48" customFormat="1" x14ac:dyDescent="0.2">
      <c r="A348" s="484"/>
      <c r="F348" s="49"/>
      <c r="H348" s="49"/>
      <c r="I348" s="49"/>
      <c r="N348" s="546"/>
      <c r="P348" s="546"/>
      <c r="R348" s="546"/>
      <c r="U348" s="538"/>
    </row>
    <row r="349" spans="1:21" s="48" customFormat="1" x14ac:dyDescent="0.2">
      <c r="A349" s="484"/>
      <c r="F349" s="49"/>
      <c r="H349" s="49"/>
      <c r="I349" s="49"/>
      <c r="N349" s="546"/>
      <c r="P349" s="546"/>
      <c r="R349" s="546"/>
      <c r="U349" s="538"/>
    </row>
    <row r="350" spans="1:21" s="48" customFormat="1" x14ac:dyDescent="0.2">
      <c r="A350" s="484"/>
      <c r="F350" s="49"/>
      <c r="H350" s="49"/>
      <c r="I350" s="49"/>
      <c r="N350" s="546"/>
      <c r="P350" s="546"/>
      <c r="R350" s="546"/>
      <c r="U350" s="538"/>
    </row>
    <row r="351" spans="1:21" s="48" customFormat="1" x14ac:dyDescent="0.2">
      <c r="A351" s="484"/>
      <c r="F351" s="49"/>
      <c r="H351" s="49"/>
      <c r="I351" s="49"/>
      <c r="N351" s="546"/>
      <c r="P351" s="546"/>
      <c r="R351" s="546"/>
      <c r="U351" s="538"/>
    </row>
    <row r="352" spans="1:21" s="48" customFormat="1" x14ac:dyDescent="0.2">
      <c r="A352" s="484"/>
      <c r="F352" s="49"/>
      <c r="H352" s="49"/>
      <c r="I352" s="49"/>
      <c r="N352" s="546"/>
      <c r="P352" s="546"/>
      <c r="R352" s="546"/>
      <c r="U352" s="538"/>
    </row>
    <row r="353" spans="1:21" s="48" customFormat="1" x14ac:dyDescent="0.2">
      <c r="A353" s="484"/>
      <c r="F353" s="49"/>
      <c r="H353" s="49"/>
      <c r="I353" s="49"/>
      <c r="N353" s="546"/>
      <c r="P353" s="546"/>
      <c r="R353" s="546"/>
      <c r="U353" s="538"/>
    </row>
    <row r="354" spans="1:21" s="48" customFormat="1" x14ac:dyDescent="0.2">
      <c r="A354" s="484"/>
      <c r="F354" s="49"/>
      <c r="H354" s="49"/>
      <c r="I354" s="49"/>
      <c r="N354" s="546"/>
      <c r="P354" s="546"/>
      <c r="R354" s="546"/>
      <c r="U354" s="538"/>
    </row>
    <row r="355" spans="1:21" s="48" customFormat="1" x14ac:dyDescent="0.2">
      <c r="A355" s="484"/>
      <c r="F355" s="49"/>
      <c r="H355" s="49"/>
      <c r="I355" s="49"/>
      <c r="N355" s="546"/>
      <c r="P355" s="546"/>
      <c r="R355" s="546"/>
      <c r="U355" s="538"/>
    </row>
    <row r="356" spans="1:21" s="48" customFormat="1" x14ac:dyDescent="0.2">
      <c r="A356" s="484"/>
      <c r="F356" s="49"/>
      <c r="H356" s="49"/>
      <c r="I356" s="49"/>
      <c r="N356" s="546"/>
      <c r="P356" s="546"/>
      <c r="R356" s="546"/>
      <c r="U356" s="538"/>
    </row>
    <row r="357" spans="1:21" s="48" customFormat="1" x14ac:dyDescent="0.2">
      <c r="A357" s="484"/>
      <c r="F357" s="49"/>
      <c r="H357" s="49"/>
      <c r="I357" s="49"/>
      <c r="N357" s="546"/>
      <c r="P357" s="546"/>
      <c r="R357" s="546"/>
      <c r="U357" s="538"/>
    </row>
    <row r="358" spans="1:21" s="48" customFormat="1" x14ac:dyDescent="0.2">
      <c r="A358" s="484"/>
      <c r="F358" s="49"/>
      <c r="H358" s="49"/>
      <c r="I358" s="49"/>
      <c r="N358" s="546"/>
      <c r="P358" s="546"/>
      <c r="R358" s="546"/>
      <c r="U358" s="538"/>
    </row>
    <row r="359" spans="1:21" s="48" customFormat="1" x14ac:dyDescent="0.2">
      <c r="A359" s="484"/>
      <c r="F359" s="49"/>
      <c r="H359" s="49"/>
      <c r="I359" s="49"/>
      <c r="N359" s="546"/>
      <c r="P359" s="546"/>
      <c r="R359" s="546"/>
      <c r="U359" s="538"/>
    </row>
    <row r="360" spans="1:21" s="48" customFormat="1" x14ac:dyDescent="0.2">
      <c r="A360" s="484"/>
      <c r="F360" s="49"/>
      <c r="H360" s="49"/>
      <c r="I360" s="49"/>
      <c r="N360" s="546"/>
      <c r="P360" s="546"/>
      <c r="R360" s="546"/>
      <c r="U360" s="538"/>
    </row>
    <row r="361" spans="1:21" s="48" customFormat="1" x14ac:dyDescent="0.2">
      <c r="A361" s="484"/>
      <c r="F361" s="49"/>
      <c r="H361" s="49"/>
      <c r="I361" s="49"/>
      <c r="N361" s="546"/>
      <c r="P361" s="546"/>
      <c r="R361" s="546"/>
      <c r="U361" s="538"/>
    </row>
    <row r="362" spans="1:21" s="48" customFormat="1" x14ac:dyDescent="0.2">
      <c r="A362" s="484"/>
      <c r="F362" s="49"/>
      <c r="H362" s="49"/>
      <c r="I362" s="49"/>
      <c r="N362" s="546"/>
      <c r="P362" s="546"/>
      <c r="R362" s="546"/>
      <c r="U362" s="538"/>
    </row>
    <row r="363" spans="1:21" s="48" customFormat="1" x14ac:dyDescent="0.2">
      <c r="A363" s="484"/>
      <c r="F363" s="49"/>
      <c r="H363" s="49"/>
      <c r="I363" s="49"/>
      <c r="N363" s="546"/>
      <c r="P363" s="546"/>
      <c r="R363" s="546"/>
      <c r="U363" s="538"/>
    </row>
    <row r="364" spans="1:21" s="48" customFormat="1" x14ac:dyDescent="0.2">
      <c r="A364" s="484"/>
      <c r="F364" s="49"/>
      <c r="H364" s="49"/>
      <c r="I364" s="49"/>
      <c r="N364" s="546"/>
      <c r="P364" s="546"/>
      <c r="R364" s="546"/>
      <c r="U364" s="538"/>
    </row>
    <row r="365" spans="1:21" s="48" customFormat="1" x14ac:dyDescent="0.2">
      <c r="A365" s="484"/>
      <c r="F365" s="49"/>
      <c r="H365" s="49"/>
      <c r="I365" s="49"/>
      <c r="N365" s="546"/>
      <c r="P365" s="546"/>
      <c r="R365" s="546"/>
      <c r="U365" s="538"/>
    </row>
    <row r="366" spans="1:21" s="48" customFormat="1" x14ac:dyDescent="0.2">
      <c r="A366" s="484"/>
      <c r="F366" s="49"/>
      <c r="H366" s="49"/>
      <c r="I366" s="49"/>
      <c r="N366" s="546"/>
      <c r="P366" s="546"/>
      <c r="R366" s="546"/>
      <c r="U366" s="538"/>
    </row>
    <row r="367" spans="1:21" s="48" customFormat="1" x14ac:dyDescent="0.2">
      <c r="A367" s="484"/>
      <c r="F367" s="49"/>
      <c r="H367" s="49"/>
      <c r="I367" s="49"/>
      <c r="N367" s="546"/>
      <c r="P367" s="546"/>
      <c r="R367" s="546"/>
      <c r="U367" s="538"/>
    </row>
    <row r="368" spans="1:21" s="48" customFormat="1" x14ac:dyDescent="0.2">
      <c r="A368" s="484"/>
      <c r="F368" s="49"/>
      <c r="H368" s="49"/>
      <c r="I368" s="49"/>
      <c r="N368" s="546"/>
      <c r="P368" s="546"/>
      <c r="R368" s="546"/>
      <c r="U368" s="538"/>
    </row>
    <row r="369" spans="1:21" s="48" customFormat="1" x14ac:dyDescent="0.2">
      <c r="A369" s="484"/>
      <c r="F369" s="49"/>
      <c r="H369" s="49"/>
      <c r="I369" s="49"/>
      <c r="N369" s="546"/>
      <c r="P369" s="546"/>
      <c r="R369" s="546"/>
      <c r="U369" s="538"/>
    </row>
    <row r="370" spans="1:21" s="48" customFormat="1" x14ac:dyDescent="0.2">
      <c r="A370" s="484"/>
      <c r="F370" s="49"/>
      <c r="H370" s="49"/>
      <c r="I370" s="49"/>
      <c r="N370" s="546"/>
      <c r="P370" s="546"/>
      <c r="R370" s="546"/>
      <c r="U370" s="538"/>
    </row>
    <row r="371" spans="1:21" s="48" customFormat="1" x14ac:dyDescent="0.2">
      <c r="A371" s="484"/>
      <c r="F371" s="49"/>
      <c r="H371" s="49"/>
      <c r="I371" s="49"/>
      <c r="N371" s="546"/>
      <c r="P371" s="546"/>
      <c r="R371" s="546"/>
      <c r="U371" s="538"/>
    </row>
    <row r="372" spans="1:21" s="48" customFormat="1" x14ac:dyDescent="0.2">
      <c r="A372" s="484"/>
      <c r="F372" s="49"/>
      <c r="H372" s="49"/>
      <c r="I372" s="49"/>
      <c r="N372" s="546"/>
      <c r="P372" s="546"/>
      <c r="R372" s="546"/>
      <c r="U372" s="538"/>
    </row>
    <row r="373" spans="1:21" s="48" customFormat="1" x14ac:dyDescent="0.2">
      <c r="A373" s="484"/>
      <c r="F373" s="49"/>
      <c r="H373" s="49"/>
      <c r="I373" s="49"/>
      <c r="N373" s="546"/>
      <c r="P373" s="546"/>
      <c r="R373" s="546"/>
      <c r="U373" s="538"/>
    </row>
    <row r="374" spans="1:21" s="48" customFormat="1" x14ac:dyDescent="0.2">
      <c r="A374" s="484"/>
      <c r="F374" s="49"/>
      <c r="H374" s="49"/>
      <c r="I374" s="49"/>
      <c r="N374" s="546"/>
      <c r="P374" s="546"/>
      <c r="R374" s="546"/>
      <c r="U374" s="538"/>
    </row>
    <row r="375" spans="1:21" s="48" customFormat="1" x14ac:dyDescent="0.2">
      <c r="A375" s="484"/>
      <c r="F375" s="49"/>
      <c r="H375" s="49"/>
      <c r="I375" s="49"/>
      <c r="N375" s="546"/>
      <c r="P375" s="546"/>
      <c r="R375" s="546"/>
      <c r="U375" s="538"/>
    </row>
    <row r="376" spans="1:21" s="48" customFormat="1" x14ac:dyDescent="0.2">
      <c r="A376" s="484"/>
      <c r="F376" s="49"/>
      <c r="H376" s="49"/>
      <c r="I376" s="49"/>
      <c r="N376" s="546"/>
      <c r="P376" s="546"/>
      <c r="R376" s="546"/>
      <c r="U376" s="538"/>
    </row>
    <row r="377" spans="1:21" s="48" customFormat="1" x14ac:dyDescent="0.2">
      <c r="A377" s="484"/>
      <c r="F377" s="49"/>
      <c r="H377" s="49"/>
      <c r="I377" s="49"/>
      <c r="N377" s="546"/>
      <c r="P377" s="546"/>
      <c r="R377" s="546"/>
      <c r="U377" s="538"/>
    </row>
    <row r="378" spans="1:21" s="48" customFormat="1" x14ac:dyDescent="0.2">
      <c r="A378" s="484"/>
      <c r="F378" s="49"/>
      <c r="H378" s="49"/>
      <c r="I378" s="49"/>
      <c r="N378" s="546"/>
      <c r="P378" s="546"/>
      <c r="R378" s="546"/>
      <c r="U378" s="538"/>
    </row>
    <row r="379" spans="1:21" s="48" customFormat="1" x14ac:dyDescent="0.2">
      <c r="A379" s="484"/>
      <c r="F379" s="49"/>
      <c r="H379" s="49"/>
      <c r="I379" s="49"/>
      <c r="N379" s="546"/>
      <c r="P379" s="546"/>
      <c r="R379" s="546"/>
      <c r="U379" s="538"/>
    </row>
    <row r="380" spans="1:21" s="48" customFormat="1" x14ac:dyDescent="0.2">
      <c r="A380" s="484"/>
      <c r="F380" s="49"/>
      <c r="H380" s="49"/>
      <c r="I380" s="49"/>
      <c r="N380" s="546"/>
      <c r="P380" s="546"/>
      <c r="R380" s="546"/>
      <c r="U380" s="538"/>
    </row>
    <row r="381" spans="1:21" s="48" customFormat="1" x14ac:dyDescent="0.2">
      <c r="A381" s="484"/>
      <c r="F381" s="49"/>
      <c r="H381" s="49"/>
      <c r="I381" s="49"/>
      <c r="N381" s="546"/>
      <c r="P381" s="546"/>
      <c r="R381" s="546"/>
      <c r="U381" s="538"/>
    </row>
    <row r="382" spans="1:21" s="48" customFormat="1" x14ac:dyDescent="0.2">
      <c r="A382" s="484"/>
      <c r="F382" s="49"/>
      <c r="H382" s="49"/>
      <c r="I382" s="49"/>
      <c r="N382" s="546"/>
      <c r="P382" s="546"/>
      <c r="R382" s="546"/>
      <c r="U382" s="538"/>
    </row>
    <row r="383" spans="1:21" s="48" customFormat="1" x14ac:dyDescent="0.2">
      <c r="A383" s="484"/>
      <c r="F383" s="49"/>
      <c r="H383" s="49"/>
      <c r="I383" s="49"/>
      <c r="N383" s="546"/>
      <c r="P383" s="546"/>
      <c r="R383" s="546"/>
      <c r="U383" s="538"/>
    </row>
    <row r="384" spans="1:21" s="48" customFormat="1" x14ac:dyDescent="0.2">
      <c r="A384" s="484"/>
      <c r="F384" s="49"/>
      <c r="H384" s="49"/>
      <c r="I384" s="49"/>
      <c r="N384" s="546"/>
      <c r="P384" s="546"/>
      <c r="R384" s="546"/>
      <c r="U384" s="538"/>
    </row>
    <row r="385" spans="1:21" s="48" customFormat="1" x14ac:dyDescent="0.2">
      <c r="A385" s="484"/>
      <c r="F385" s="49"/>
      <c r="H385" s="49"/>
      <c r="I385" s="49"/>
      <c r="N385" s="546"/>
      <c r="P385" s="546"/>
      <c r="R385" s="546"/>
      <c r="U385" s="538"/>
    </row>
    <row r="386" spans="1:21" s="48" customFormat="1" x14ac:dyDescent="0.2">
      <c r="A386" s="484"/>
      <c r="F386" s="49"/>
      <c r="H386" s="49"/>
      <c r="I386" s="49"/>
      <c r="N386" s="546"/>
      <c r="P386" s="546"/>
      <c r="R386" s="546"/>
      <c r="U386" s="538"/>
    </row>
    <row r="387" spans="1:21" s="48" customFormat="1" x14ac:dyDescent="0.2">
      <c r="A387" s="484"/>
      <c r="F387" s="49"/>
      <c r="H387" s="49"/>
      <c r="I387" s="49"/>
      <c r="N387" s="546"/>
      <c r="P387" s="546"/>
      <c r="R387" s="546"/>
      <c r="U387" s="538"/>
    </row>
    <row r="388" spans="1:21" s="48" customFormat="1" x14ac:dyDescent="0.2">
      <c r="A388" s="484"/>
      <c r="F388" s="49"/>
      <c r="H388" s="49"/>
      <c r="I388" s="49"/>
      <c r="N388" s="546"/>
      <c r="P388" s="546"/>
      <c r="R388" s="546"/>
      <c r="U388" s="538"/>
    </row>
    <row r="389" spans="1:21" s="48" customFormat="1" x14ac:dyDescent="0.2">
      <c r="A389" s="484"/>
      <c r="F389" s="49"/>
      <c r="H389" s="49"/>
      <c r="I389" s="49"/>
      <c r="N389" s="546"/>
      <c r="P389" s="546"/>
      <c r="R389" s="546"/>
      <c r="U389" s="538"/>
    </row>
    <row r="390" spans="1:21" s="48" customFormat="1" x14ac:dyDescent="0.2">
      <c r="A390" s="484"/>
      <c r="F390" s="49"/>
      <c r="H390" s="49"/>
      <c r="I390" s="49"/>
      <c r="N390" s="546"/>
      <c r="P390" s="546"/>
      <c r="R390" s="546"/>
      <c r="U390" s="538"/>
    </row>
    <row r="391" spans="1:21" s="48" customFormat="1" x14ac:dyDescent="0.2">
      <c r="A391" s="484"/>
      <c r="F391" s="49"/>
      <c r="H391" s="49"/>
      <c r="I391" s="49"/>
      <c r="N391" s="546"/>
      <c r="P391" s="546"/>
      <c r="R391" s="546"/>
      <c r="U391" s="538"/>
    </row>
    <row r="392" spans="1:21" s="48" customFormat="1" x14ac:dyDescent="0.2">
      <c r="A392" s="484"/>
      <c r="F392" s="49"/>
      <c r="H392" s="49"/>
      <c r="I392" s="49"/>
      <c r="N392" s="546"/>
      <c r="P392" s="546"/>
      <c r="R392" s="546"/>
      <c r="U392" s="538"/>
    </row>
    <row r="393" spans="1:21" s="48" customFormat="1" x14ac:dyDescent="0.2">
      <c r="A393" s="484"/>
      <c r="F393" s="49"/>
      <c r="H393" s="49"/>
      <c r="I393" s="49"/>
      <c r="N393" s="546"/>
      <c r="P393" s="546"/>
      <c r="R393" s="546"/>
      <c r="U393" s="538"/>
    </row>
    <row r="394" spans="1:21" s="48" customFormat="1" x14ac:dyDescent="0.2">
      <c r="A394" s="484"/>
      <c r="F394" s="49"/>
      <c r="H394" s="49"/>
      <c r="I394" s="49"/>
      <c r="N394" s="546"/>
      <c r="P394" s="546"/>
      <c r="R394" s="546"/>
      <c r="U394" s="538"/>
    </row>
    <row r="395" spans="1:21" s="48" customFormat="1" x14ac:dyDescent="0.2">
      <c r="A395" s="484"/>
      <c r="F395" s="49"/>
      <c r="H395" s="49"/>
      <c r="I395" s="49"/>
      <c r="N395" s="546"/>
      <c r="P395" s="546"/>
      <c r="R395" s="546"/>
      <c r="U395" s="538"/>
    </row>
    <row r="396" spans="1:21" s="48" customFormat="1" x14ac:dyDescent="0.2">
      <c r="A396" s="484"/>
      <c r="F396" s="49"/>
      <c r="H396" s="49"/>
      <c r="I396" s="49"/>
      <c r="N396" s="546"/>
      <c r="P396" s="546"/>
      <c r="R396" s="546"/>
      <c r="U396" s="538"/>
    </row>
    <row r="397" spans="1:21" s="48" customFormat="1" x14ac:dyDescent="0.2">
      <c r="A397" s="484"/>
      <c r="F397" s="49"/>
      <c r="H397" s="49"/>
      <c r="I397" s="49"/>
      <c r="N397" s="546"/>
      <c r="P397" s="546"/>
      <c r="R397" s="546"/>
      <c r="U397" s="538"/>
    </row>
    <row r="398" spans="1:21" s="48" customFormat="1" x14ac:dyDescent="0.2">
      <c r="A398" s="484"/>
      <c r="F398" s="49"/>
      <c r="H398" s="49"/>
      <c r="I398" s="49"/>
      <c r="N398" s="546"/>
      <c r="P398" s="546"/>
      <c r="R398" s="546"/>
      <c r="U398" s="538"/>
    </row>
    <row r="399" spans="1:21" s="48" customFormat="1" x14ac:dyDescent="0.2">
      <c r="A399" s="484"/>
      <c r="F399" s="49"/>
      <c r="H399" s="49"/>
      <c r="I399" s="49"/>
      <c r="N399" s="546"/>
      <c r="P399" s="546"/>
      <c r="R399" s="546"/>
      <c r="U399" s="538"/>
    </row>
    <row r="400" spans="1:21" s="48" customFormat="1" x14ac:dyDescent="0.2">
      <c r="A400" s="484"/>
      <c r="F400" s="49"/>
      <c r="H400" s="49"/>
      <c r="I400" s="49"/>
      <c r="N400" s="546"/>
      <c r="P400" s="546"/>
      <c r="R400" s="546"/>
      <c r="U400" s="538"/>
    </row>
    <row r="401" spans="1:21" s="48" customFormat="1" x14ac:dyDescent="0.2">
      <c r="A401" s="484"/>
      <c r="F401" s="49"/>
      <c r="H401" s="49"/>
      <c r="I401" s="49"/>
      <c r="N401" s="546"/>
      <c r="P401" s="546"/>
      <c r="R401" s="546"/>
      <c r="U401" s="538"/>
    </row>
    <row r="402" spans="1:21" s="48" customFormat="1" x14ac:dyDescent="0.2">
      <c r="A402" s="484"/>
      <c r="F402" s="49"/>
      <c r="H402" s="49"/>
      <c r="I402" s="49"/>
      <c r="N402" s="546"/>
      <c r="P402" s="546"/>
      <c r="R402" s="546"/>
      <c r="U402" s="538"/>
    </row>
    <row r="403" spans="1:21" s="48" customFormat="1" x14ac:dyDescent="0.2">
      <c r="A403" s="484"/>
      <c r="F403" s="49"/>
      <c r="H403" s="49"/>
      <c r="I403" s="49"/>
      <c r="N403" s="546"/>
      <c r="P403" s="546"/>
      <c r="R403" s="546"/>
      <c r="U403" s="538"/>
    </row>
    <row r="404" spans="1:21" s="48" customFormat="1" x14ac:dyDescent="0.2">
      <c r="A404" s="484"/>
      <c r="F404" s="49"/>
      <c r="H404" s="49"/>
      <c r="I404" s="49"/>
      <c r="N404" s="546"/>
      <c r="P404" s="546"/>
      <c r="R404" s="546"/>
      <c r="U404" s="538"/>
    </row>
    <row r="405" spans="1:21" s="48" customFormat="1" x14ac:dyDescent="0.2">
      <c r="A405" s="484"/>
      <c r="F405" s="49"/>
      <c r="H405" s="49"/>
      <c r="I405" s="49"/>
      <c r="N405" s="546"/>
      <c r="P405" s="546"/>
      <c r="R405" s="546"/>
      <c r="U405" s="538"/>
    </row>
    <row r="406" spans="1:21" s="48" customFormat="1" x14ac:dyDescent="0.2">
      <c r="A406" s="484"/>
      <c r="F406" s="49"/>
      <c r="H406" s="49"/>
      <c r="I406" s="49"/>
      <c r="N406" s="546"/>
      <c r="P406" s="546"/>
      <c r="R406" s="546"/>
      <c r="U406" s="538"/>
    </row>
    <row r="407" spans="1:21" s="48" customFormat="1" x14ac:dyDescent="0.2">
      <c r="A407" s="484"/>
      <c r="F407" s="49"/>
      <c r="H407" s="49"/>
      <c r="I407" s="49"/>
      <c r="N407" s="546"/>
      <c r="P407" s="546"/>
      <c r="R407" s="546"/>
      <c r="U407" s="538"/>
    </row>
    <row r="408" spans="1:21" s="48" customFormat="1" x14ac:dyDescent="0.2">
      <c r="A408" s="484"/>
      <c r="F408" s="49"/>
      <c r="H408" s="49"/>
      <c r="I408" s="49"/>
      <c r="N408" s="546"/>
      <c r="P408" s="546"/>
      <c r="R408" s="546"/>
      <c r="U408" s="538"/>
    </row>
    <row r="409" spans="1:21" s="48" customFormat="1" x14ac:dyDescent="0.2">
      <c r="A409" s="484"/>
      <c r="F409" s="49"/>
      <c r="H409" s="49"/>
      <c r="I409" s="49"/>
      <c r="N409" s="546"/>
      <c r="P409" s="546"/>
      <c r="R409" s="546"/>
      <c r="U409" s="538"/>
    </row>
    <row r="410" spans="1:21" s="48" customFormat="1" x14ac:dyDescent="0.2">
      <c r="A410" s="484"/>
      <c r="F410" s="49"/>
      <c r="H410" s="49"/>
      <c r="I410" s="49"/>
      <c r="N410" s="546"/>
      <c r="P410" s="546"/>
      <c r="R410" s="546"/>
      <c r="U410" s="538"/>
    </row>
    <row r="411" spans="1:21" s="48" customFormat="1" x14ac:dyDescent="0.2">
      <c r="A411" s="484"/>
      <c r="F411" s="49"/>
      <c r="H411" s="49"/>
      <c r="I411" s="49"/>
      <c r="N411" s="546"/>
      <c r="P411" s="546"/>
      <c r="R411" s="546"/>
      <c r="U411" s="538"/>
    </row>
    <row r="412" spans="1:21" s="48" customFormat="1" x14ac:dyDescent="0.2">
      <c r="A412" s="484"/>
      <c r="F412" s="49"/>
      <c r="H412" s="49"/>
      <c r="I412" s="49"/>
      <c r="N412" s="546"/>
      <c r="P412" s="546"/>
      <c r="R412" s="546"/>
      <c r="U412" s="538"/>
    </row>
    <row r="413" spans="1:21" s="48" customFormat="1" x14ac:dyDescent="0.2">
      <c r="A413" s="484"/>
      <c r="F413" s="49"/>
      <c r="H413" s="49"/>
      <c r="I413" s="49"/>
      <c r="N413" s="546"/>
      <c r="P413" s="546"/>
      <c r="R413" s="546"/>
      <c r="U413" s="538"/>
    </row>
    <row r="414" spans="1:21" s="48" customFormat="1" x14ac:dyDescent="0.2">
      <c r="A414" s="484"/>
      <c r="F414" s="49"/>
      <c r="H414" s="49"/>
      <c r="I414" s="49"/>
      <c r="N414" s="546"/>
      <c r="P414" s="546"/>
      <c r="R414" s="546"/>
      <c r="U414" s="538"/>
    </row>
    <row r="415" spans="1:21" s="48" customFormat="1" x14ac:dyDescent="0.2">
      <c r="A415" s="484"/>
      <c r="F415" s="49"/>
      <c r="H415" s="49"/>
      <c r="I415" s="49"/>
      <c r="N415" s="546"/>
      <c r="P415" s="546"/>
      <c r="R415" s="546"/>
      <c r="U415" s="538"/>
    </row>
    <row r="416" spans="1:21" s="48" customFormat="1" x14ac:dyDescent="0.2">
      <c r="A416" s="484"/>
      <c r="F416" s="49"/>
      <c r="H416" s="49"/>
      <c r="I416" s="49"/>
      <c r="N416" s="546"/>
      <c r="P416" s="546"/>
      <c r="R416" s="546"/>
      <c r="U416" s="538"/>
    </row>
    <row r="417" spans="1:21" s="48" customFormat="1" x14ac:dyDescent="0.2">
      <c r="A417" s="484"/>
      <c r="F417" s="49"/>
      <c r="H417" s="49"/>
      <c r="I417" s="49"/>
      <c r="N417" s="546"/>
      <c r="P417" s="546"/>
      <c r="R417" s="546"/>
      <c r="U417" s="538"/>
    </row>
    <row r="418" spans="1:21" s="48" customFormat="1" x14ac:dyDescent="0.2">
      <c r="A418" s="484"/>
      <c r="F418" s="49"/>
      <c r="H418" s="49"/>
      <c r="I418" s="49"/>
      <c r="N418" s="546"/>
      <c r="P418" s="546"/>
      <c r="R418" s="546"/>
      <c r="U418" s="538"/>
    </row>
    <row r="419" spans="1:21" s="48" customFormat="1" x14ac:dyDescent="0.2">
      <c r="A419" s="484"/>
      <c r="F419" s="49"/>
      <c r="H419" s="49"/>
      <c r="I419" s="49"/>
      <c r="N419" s="546"/>
      <c r="P419" s="546"/>
      <c r="R419" s="546"/>
      <c r="U419" s="538"/>
    </row>
    <row r="420" spans="1:21" s="48" customFormat="1" x14ac:dyDescent="0.2">
      <c r="A420" s="484"/>
      <c r="F420" s="49"/>
      <c r="H420" s="49"/>
      <c r="I420" s="49"/>
      <c r="N420" s="546"/>
      <c r="P420" s="546"/>
      <c r="R420" s="546"/>
      <c r="U420" s="538"/>
    </row>
    <row r="421" spans="1:21" s="48" customFormat="1" x14ac:dyDescent="0.2">
      <c r="A421" s="484"/>
      <c r="F421" s="49"/>
      <c r="H421" s="49"/>
      <c r="I421" s="49"/>
      <c r="N421" s="546"/>
      <c r="P421" s="546"/>
      <c r="R421" s="546"/>
      <c r="U421" s="538"/>
    </row>
    <row r="422" spans="1:21" s="48" customFormat="1" x14ac:dyDescent="0.2">
      <c r="A422" s="484"/>
      <c r="F422" s="49"/>
      <c r="H422" s="49"/>
      <c r="I422" s="49"/>
      <c r="N422" s="546"/>
      <c r="P422" s="546"/>
      <c r="R422" s="546"/>
      <c r="U422" s="538"/>
    </row>
    <row r="423" spans="1:21" s="48" customFormat="1" x14ac:dyDescent="0.2">
      <c r="A423" s="484"/>
      <c r="F423" s="49"/>
      <c r="H423" s="49"/>
      <c r="I423" s="49"/>
      <c r="N423" s="546"/>
      <c r="P423" s="546"/>
      <c r="R423" s="546"/>
      <c r="U423" s="538"/>
    </row>
    <row r="424" spans="1:21" s="48" customFormat="1" x14ac:dyDescent="0.2">
      <c r="A424" s="484"/>
      <c r="F424" s="49"/>
      <c r="H424" s="49"/>
      <c r="I424" s="49"/>
      <c r="N424" s="546"/>
      <c r="P424" s="546"/>
      <c r="R424" s="546"/>
      <c r="U424" s="538"/>
    </row>
    <row r="425" spans="1:21" s="48" customFormat="1" x14ac:dyDescent="0.2">
      <c r="A425" s="484"/>
      <c r="F425" s="49"/>
      <c r="H425" s="49"/>
      <c r="I425" s="49"/>
      <c r="N425" s="546"/>
      <c r="P425" s="546"/>
      <c r="R425" s="546"/>
      <c r="U425" s="538"/>
    </row>
    <row r="426" spans="1:21" s="48" customFormat="1" x14ac:dyDescent="0.2">
      <c r="A426" s="484"/>
      <c r="F426" s="49"/>
      <c r="H426" s="49"/>
      <c r="I426" s="49"/>
      <c r="N426" s="546"/>
      <c r="P426" s="546"/>
      <c r="R426" s="546"/>
      <c r="U426" s="538"/>
    </row>
  </sheetData>
  <autoFilter ref="B20:T182"/>
  <mergeCells count="22">
    <mergeCell ref="B1:B7"/>
    <mergeCell ref="F18:K18"/>
    <mergeCell ref="B16:B18"/>
    <mergeCell ref="M16:N16"/>
    <mergeCell ref="F16:L17"/>
    <mergeCell ref="M17:N17"/>
    <mergeCell ref="F19:K19"/>
    <mergeCell ref="Q16:R16"/>
    <mergeCell ref="Q17:R17"/>
    <mergeCell ref="O1:P1"/>
    <mergeCell ref="O16:P16"/>
    <mergeCell ref="O17:P17"/>
    <mergeCell ref="M1:N1"/>
    <mergeCell ref="M2:N2"/>
    <mergeCell ref="A16:A18"/>
    <mergeCell ref="S16:T16"/>
    <mergeCell ref="S17:T17"/>
    <mergeCell ref="B9:T9"/>
    <mergeCell ref="B10:T10"/>
    <mergeCell ref="B11:T11"/>
    <mergeCell ref="B12:T12"/>
    <mergeCell ref="B13:T13"/>
  </mergeCells>
  <phoneticPr fontId="10" type="noConversion"/>
  <pageMargins left="0.39370078740157483" right="0" top="0.59055118110236227" bottom="0.59055118110236227" header="0.51181102362204722" footer="0.51181102362204722"/>
  <pageSetup paperSize="9" scale="35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70" workbookViewId="0">
      <selection activeCell="C1" sqref="C1"/>
    </sheetView>
  </sheetViews>
  <sheetFormatPr defaultColWidth="9.28515625" defaultRowHeight="12.75" x14ac:dyDescent="0.2"/>
  <cols>
    <col min="1" max="1" width="0.140625" style="120" customWidth="1"/>
    <col min="2" max="2" width="5.5703125" style="120" hidden="1" customWidth="1"/>
    <col min="3" max="3" width="46.5703125" style="120" customWidth="1"/>
    <col min="4" max="4" width="11" style="120" customWidth="1"/>
    <col min="5" max="5" width="5.42578125" style="120" customWidth="1"/>
    <col min="6" max="6" width="9.42578125" style="120" customWidth="1"/>
    <col min="7" max="7" width="13" style="120" hidden="1" customWidth="1"/>
    <col min="8" max="8" width="27.7109375" style="120" hidden="1" customWidth="1"/>
    <col min="9" max="14" width="18.7109375" style="120" customWidth="1"/>
    <col min="15" max="100" width="9.140625" style="120" customWidth="1"/>
    <col min="101" max="16384" width="9.28515625" style="120"/>
  </cols>
  <sheetData>
    <row r="1" spans="1:14" ht="18.75" customHeight="1" x14ac:dyDescent="0.3">
      <c r="A1" s="144"/>
      <c r="B1" s="144"/>
      <c r="C1" s="144"/>
      <c r="D1" s="144"/>
      <c r="E1" s="147"/>
      <c r="F1" s="147"/>
      <c r="G1" s="147"/>
      <c r="H1" s="145"/>
      <c r="I1" s="145"/>
      <c r="J1" s="145"/>
      <c r="K1" s="145"/>
      <c r="M1" s="145"/>
      <c r="N1" s="93" t="s">
        <v>57</v>
      </c>
    </row>
    <row r="2" spans="1:14" ht="18.75" customHeight="1" x14ac:dyDescent="0.3">
      <c r="A2" s="144"/>
      <c r="B2" s="144"/>
      <c r="C2" s="144"/>
      <c r="D2" s="144"/>
      <c r="E2" s="147"/>
      <c r="F2" s="147"/>
      <c r="G2" s="147"/>
      <c r="H2" s="145"/>
      <c r="I2" s="145"/>
      <c r="J2" s="145"/>
      <c r="K2" s="145"/>
      <c r="M2" s="121"/>
      <c r="N2" s="93" t="s">
        <v>437</v>
      </c>
    </row>
    <row r="3" spans="1:14" ht="18.75" customHeight="1" x14ac:dyDescent="0.3">
      <c r="A3" s="144"/>
      <c r="B3" s="144"/>
      <c r="C3" s="144"/>
      <c r="D3" s="144"/>
      <c r="E3" s="147"/>
      <c r="F3" s="147"/>
      <c r="G3" s="147"/>
      <c r="H3" s="145"/>
      <c r="I3" s="145"/>
      <c r="J3" s="145"/>
      <c r="K3" s="145"/>
      <c r="M3" s="121"/>
      <c r="N3" s="93" t="s">
        <v>35</v>
      </c>
    </row>
    <row r="4" spans="1:14" ht="18.75" customHeight="1" x14ac:dyDescent="0.3">
      <c r="A4" s="144"/>
      <c r="B4" s="144"/>
      <c r="C4" s="144"/>
      <c r="D4" s="144"/>
      <c r="E4" s="147"/>
      <c r="F4" s="147"/>
      <c r="G4" s="147"/>
      <c r="H4" s="144"/>
      <c r="I4" s="144"/>
      <c r="J4" s="144"/>
      <c r="K4" s="144"/>
      <c r="M4" s="121"/>
      <c r="N4" s="93" t="s">
        <v>262</v>
      </c>
    </row>
    <row r="5" spans="1:14" ht="18.75" customHeight="1" x14ac:dyDescent="0.3">
      <c r="A5" s="144"/>
      <c r="B5" s="144"/>
      <c r="C5" s="144"/>
      <c r="D5" s="144"/>
      <c r="E5" s="147"/>
      <c r="F5" s="147"/>
      <c r="G5" s="147"/>
      <c r="H5" s="144"/>
      <c r="I5" s="144"/>
      <c r="J5" s="144"/>
      <c r="K5" s="144"/>
      <c r="M5" s="121"/>
      <c r="N5" s="93" t="s">
        <v>247</v>
      </c>
    </row>
    <row r="6" spans="1:14" ht="18.75" customHeight="1" x14ac:dyDescent="0.3">
      <c r="A6" s="144"/>
      <c r="B6" s="144"/>
      <c r="C6" s="144"/>
      <c r="D6" s="144"/>
      <c r="E6" s="147"/>
      <c r="F6" s="147"/>
      <c r="G6" s="147"/>
      <c r="H6" s="144"/>
      <c r="I6" s="144"/>
      <c r="J6" s="144"/>
      <c r="K6" s="144"/>
      <c r="M6" s="121"/>
      <c r="N6" s="93" t="s">
        <v>399</v>
      </c>
    </row>
    <row r="7" spans="1:14" ht="18.75" customHeight="1" x14ac:dyDescent="0.3">
      <c r="A7" s="144"/>
      <c r="B7" s="144"/>
      <c r="C7" s="144"/>
      <c r="D7" s="144"/>
      <c r="E7" s="147"/>
      <c r="F7" s="147"/>
      <c r="G7" s="147"/>
      <c r="H7" s="144"/>
      <c r="I7" s="144"/>
      <c r="J7" s="144"/>
      <c r="K7" s="144"/>
      <c r="M7" s="121"/>
      <c r="N7" s="117" t="s">
        <v>438</v>
      </c>
    </row>
    <row r="8" spans="1:14" ht="18.75" customHeight="1" x14ac:dyDescent="0.3">
      <c r="A8" s="144"/>
      <c r="B8" s="144"/>
      <c r="C8" s="144"/>
      <c r="D8" s="144"/>
      <c r="E8" s="147"/>
      <c r="F8" s="147"/>
      <c r="G8" s="147"/>
      <c r="H8" s="144"/>
      <c r="I8" s="144"/>
      <c r="J8" s="144"/>
      <c r="K8" s="144"/>
      <c r="L8" s="147"/>
      <c r="M8" s="121"/>
    </row>
    <row r="9" spans="1:14" ht="18.75" customHeight="1" x14ac:dyDescent="0.3">
      <c r="A9" s="144"/>
      <c r="B9" s="144"/>
      <c r="C9" s="144"/>
      <c r="D9" s="144"/>
      <c r="E9" s="147"/>
      <c r="F9" s="147"/>
      <c r="G9" s="147"/>
      <c r="H9" s="144"/>
      <c r="I9" s="144"/>
      <c r="J9" s="144"/>
      <c r="K9" s="144"/>
      <c r="L9" s="147"/>
      <c r="M9" s="121"/>
    </row>
    <row r="10" spans="1:14" ht="42" customHeight="1" x14ac:dyDescent="0.2">
      <c r="A10" s="146"/>
      <c r="B10" s="627" t="s">
        <v>405</v>
      </c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</row>
    <row r="11" spans="1:14" ht="18.75" customHeight="1" thickBot="1" x14ac:dyDescent="0.35">
      <c r="A11" s="144"/>
      <c r="B11" s="144"/>
      <c r="C11" s="144"/>
      <c r="D11" s="144"/>
      <c r="E11" s="144"/>
      <c r="F11" s="144"/>
      <c r="G11" s="144"/>
      <c r="H11" s="145"/>
      <c r="I11" s="145"/>
      <c r="J11" s="145"/>
      <c r="K11" s="145"/>
      <c r="L11" s="145"/>
      <c r="M11" s="121"/>
    </row>
    <row r="12" spans="1:14" ht="49.5" customHeight="1" thickBot="1" x14ac:dyDescent="0.35">
      <c r="A12" s="144"/>
      <c r="B12" s="628" t="s">
        <v>43</v>
      </c>
      <c r="C12" s="628" t="s">
        <v>315</v>
      </c>
      <c r="D12" s="632" t="s">
        <v>314</v>
      </c>
      <c r="E12" s="632"/>
      <c r="F12" s="628"/>
      <c r="H12" s="178"/>
      <c r="I12" s="624" t="s">
        <v>106</v>
      </c>
      <c r="J12" s="625"/>
      <c r="K12" s="625"/>
      <c r="L12" s="625"/>
      <c r="M12" s="625"/>
      <c r="N12" s="626"/>
    </row>
    <row r="13" spans="1:14" ht="49.5" customHeight="1" x14ac:dyDescent="0.3">
      <c r="A13" s="144"/>
      <c r="B13" s="628"/>
      <c r="C13" s="628"/>
      <c r="D13" s="632"/>
      <c r="E13" s="632"/>
      <c r="F13" s="632"/>
      <c r="G13" s="631" t="s">
        <v>44</v>
      </c>
      <c r="H13" s="623"/>
      <c r="I13" s="623" t="s">
        <v>226</v>
      </c>
      <c r="J13" s="623"/>
      <c r="K13" s="623" t="s">
        <v>342</v>
      </c>
      <c r="L13" s="623"/>
      <c r="M13" s="623" t="s">
        <v>408</v>
      </c>
      <c r="N13" s="623"/>
    </row>
    <row r="14" spans="1:14" ht="144.75" customHeight="1" x14ac:dyDescent="0.3">
      <c r="A14" s="139"/>
      <c r="B14" s="629"/>
      <c r="C14" s="630"/>
      <c r="D14" s="143" t="s">
        <v>313</v>
      </c>
      <c r="E14" s="142" t="s">
        <v>312</v>
      </c>
      <c r="F14" s="142" t="s">
        <v>311</v>
      </c>
      <c r="G14" s="141" t="s">
        <v>109</v>
      </c>
      <c r="H14" s="141" t="s">
        <v>110</v>
      </c>
      <c r="I14" s="141" t="s">
        <v>109</v>
      </c>
      <c r="J14" s="141" t="s">
        <v>110</v>
      </c>
      <c r="K14" s="141" t="s">
        <v>109</v>
      </c>
      <c r="L14" s="141" t="s">
        <v>110</v>
      </c>
      <c r="M14" s="177" t="s">
        <v>109</v>
      </c>
      <c r="N14" s="177" t="s">
        <v>110</v>
      </c>
    </row>
    <row r="15" spans="1:14" ht="18.75" customHeight="1" x14ac:dyDescent="0.3">
      <c r="A15" s="139"/>
      <c r="B15" s="140">
        <v>1</v>
      </c>
      <c r="C15" s="140">
        <v>2</v>
      </c>
      <c r="D15" s="140">
        <v>3</v>
      </c>
      <c r="E15" s="140">
        <v>4</v>
      </c>
      <c r="F15" s="140">
        <v>5</v>
      </c>
      <c r="G15" s="140">
        <v>6</v>
      </c>
      <c r="H15" s="140">
        <v>7</v>
      </c>
      <c r="I15" s="140">
        <v>8</v>
      </c>
      <c r="J15" s="140">
        <v>9</v>
      </c>
      <c r="K15" s="140">
        <v>10</v>
      </c>
      <c r="L15" s="140">
        <v>11</v>
      </c>
      <c r="M15" s="176">
        <v>10</v>
      </c>
      <c r="N15" s="176">
        <v>11</v>
      </c>
    </row>
    <row r="16" spans="1:14" ht="18.75" x14ac:dyDescent="0.3">
      <c r="A16" s="139"/>
      <c r="B16" s="138"/>
      <c r="C16" s="137" t="s">
        <v>310</v>
      </c>
      <c r="D16" s="136"/>
      <c r="E16" s="135"/>
      <c r="F16" s="135"/>
      <c r="G16" s="134">
        <f>G17</f>
        <v>395000</v>
      </c>
      <c r="H16" s="134">
        <f t="shared" ref="H16:N16" si="0">H17</f>
        <v>0</v>
      </c>
      <c r="I16" s="134">
        <f t="shared" si="0"/>
        <v>0</v>
      </c>
      <c r="J16" s="134">
        <f t="shared" si="0"/>
        <v>0</v>
      </c>
      <c r="K16" s="148">
        <f>K17</f>
        <v>0</v>
      </c>
      <c r="L16" s="150">
        <f t="shared" si="0"/>
        <v>0</v>
      </c>
      <c r="M16" s="148">
        <f>M17</f>
        <v>0</v>
      </c>
      <c r="N16" s="150">
        <f t="shared" si="0"/>
        <v>0</v>
      </c>
    </row>
    <row r="17" spans="1:14" ht="18.75" x14ac:dyDescent="0.3">
      <c r="A17" s="121"/>
      <c r="B17" s="132"/>
      <c r="C17" s="132" t="s">
        <v>309</v>
      </c>
      <c r="D17" s="132"/>
      <c r="E17" s="132"/>
      <c r="F17" s="132"/>
      <c r="G17" s="133">
        <f t="shared" ref="G17:N17" si="1">G19</f>
        <v>395000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149">
        <f t="shared" si="1"/>
        <v>0</v>
      </c>
      <c r="L17" s="130">
        <f t="shared" si="1"/>
        <v>0</v>
      </c>
      <c r="M17" s="149">
        <f t="shared" si="1"/>
        <v>0</v>
      </c>
      <c r="N17" s="130">
        <f t="shared" si="1"/>
        <v>0</v>
      </c>
    </row>
    <row r="18" spans="1:14" ht="18.75" x14ac:dyDescent="0.3">
      <c r="A18" s="121"/>
      <c r="B18" s="132"/>
      <c r="C18" s="132" t="s">
        <v>308</v>
      </c>
      <c r="D18" s="132"/>
      <c r="E18" s="132"/>
      <c r="F18" s="132"/>
      <c r="G18" s="131"/>
      <c r="H18" s="131"/>
      <c r="I18" s="131"/>
      <c r="J18" s="131"/>
      <c r="K18" s="131"/>
      <c r="L18" s="131"/>
      <c r="M18" s="131"/>
      <c r="N18" s="131"/>
    </row>
    <row r="19" spans="1:14" ht="74.25" customHeight="1" x14ac:dyDescent="0.2">
      <c r="A19" s="129"/>
      <c r="B19" s="125">
        <v>1</v>
      </c>
      <c r="C19" s="128" t="s">
        <v>34</v>
      </c>
      <c r="D19" s="124">
        <v>611</v>
      </c>
      <c r="E19" s="127"/>
      <c r="F19" s="127"/>
      <c r="G19" s="126">
        <f>G20</f>
        <v>395000</v>
      </c>
      <c r="H19" s="126"/>
      <c r="I19" s="126">
        <f t="shared" ref="I19:N19" si="2">I20+I22</f>
        <v>0</v>
      </c>
      <c r="J19" s="126">
        <f t="shared" si="2"/>
        <v>0</v>
      </c>
      <c r="K19" s="126">
        <f t="shared" si="2"/>
        <v>0</v>
      </c>
      <c r="L19" s="126">
        <f t="shared" si="2"/>
        <v>0</v>
      </c>
      <c r="M19" s="126">
        <f t="shared" si="2"/>
        <v>0</v>
      </c>
      <c r="N19" s="123">
        <f t="shared" si="2"/>
        <v>0</v>
      </c>
    </row>
    <row r="20" spans="1:14" ht="37.5" hidden="1" x14ac:dyDescent="0.2">
      <c r="A20" s="129"/>
      <c r="B20" s="125"/>
      <c r="C20" s="128" t="s">
        <v>123</v>
      </c>
      <c r="D20" s="124">
        <v>611</v>
      </c>
      <c r="E20" s="127">
        <v>4</v>
      </c>
      <c r="F20" s="127">
        <v>9</v>
      </c>
      <c r="G20" s="126">
        <f>G21</f>
        <v>395000</v>
      </c>
      <c r="H20" s="126"/>
      <c r="I20" s="126">
        <f t="shared" ref="I20:N22" si="3">I21</f>
        <v>0</v>
      </c>
      <c r="J20" s="126">
        <f t="shared" si="3"/>
        <v>0</v>
      </c>
      <c r="K20" s="126">
        <f t="shared" si="3"/>
        <v>0</v>
      </c>
      <c r="L20" s="126">
        <f t="shared" si="3"/>
        <v>0</v>
      </c>
      <c r="M20" s="126">
        <f t="shared" si="3"/>
        <v>0</v>
      </c>
      <c r="N20" s="123">
        <f t="shared" si="3"/>
        <v>0</v>
      </c>
    </row>
    <row r="21" spans="1:14" ht="153.75" hidden="1" customHeight="1" x14ac:dyDescent="0.2">
      <c r="A21" s="129"/>
      <c r="B21" s="125" t="s">
        <v>307</v>
      </c>
      <c r="C21" s="128" t="s">
        <v>317</v>
      </c>
      <c r="D21" s="124">
        <v>611</v>
      </c>
      <c r="E21" s="127">
        <v>4</v>
      </c>
      <c r="F21" s="127">
        <v>9</v>
      </c>
      <c r="G21" s="126">
        <v>395000</v>
      </c>
      <c r="H21" s="126"/>
      <c r="I21" s="126">
        <f>'4 Вед. структура'!O144</f>
        <v>0</v>
      </c>
      <c r="J21" s="126"/>
      <c r="K21" s="126">
        <v>0</v>
      </c>
      <c r="L21" s="123"/>
      <c r="M21" s="126">
        <v>0</v>
      </c>
      <c r="N21" s="123"/>
    </row>
    <row r="22" spans="1:14" ht="37.5" x14ac:dyDescent="0.2">
      <c r="A22" s="129"/>
      <c r="B22" s="125"/>
      <c r="C22" s="128" t="s">
        <v>116</v>
      </c>
      <c r="D22" s="124">
        <v>611</v>
      </c>
      <c r="E22" s="127">
        <v>1</v>
      </c>
      <c r="F22" s="127">
        <v>13</v>
      </c>
      <c r="G22" s="126">
        <f>G23</f>
        <v>395000</v>
      </c>
      <c r="H22" s="126"/>
      <c r="I22" s="126">
        <f>I23+I24</f>
        <v>0</v>
      </c>
      <c r="J22" s="126"/>
      <c r="K22" s="126">
        <f t="shared" si="3"/>
        <v>0</v>
      </c>
      <c r="L22" s="126"/>
      <c r="M22" s="126">
        <f t="shared" si="3"/>
        <v>0</v>
      </c>
      <c r="N22" s="123"/>
    </row>
    <row r="23" spans="1:14" ht="153.75" customHeight="1" x14ac:dyDescent="0.2">
      <c r="A23" s="129"/>
      <c r="B23" s="125" t="s">
        <v>307</v>
      </c>
      <c r="C23" s="128" t="str">
        <f>'4 Вед. структура'!B52</f>
        <v>Разработка проектной документации для реконструкции здания Администрации по адресу п. Магистральный, ул. Молодежная, д. 14</v>
      </c>
      <c r="D23" s="124">
        <v>611</v>
      </c>
      <c r="E23" s="127">
        <v>1</v>
      </c>
      <c r="F23" s="127">
        <v>13</v>
      </c>
      <c r="G23" s="126">
        <v>395000</v>
      </c>
      <c r="H23" s="126"/>
      <c r="I23" s="126">
        <f>'4 Вед. структура'!O52</f>
        <v>0</v>
      </c>
      <c r="J23" s="126">
        <f>'4 Вед. структура'!P52</f>
        <v>0</v>
      </c>
      <c r="K23" s="126">
        <f>'4 Вед. структура'!Q52</f>
        <v>0</v>
      </c>
      <c r="L23" s="126">
        <f>'4 Вед. структура'!R52</f>
        <v>0</v>
      </c>
      <c r="M23" s="126">
        <f>'4 Вед. структура'!S52</f>
        <v>0</v>
      </c>
      <c r="N23" s="123">
        <f>'4 Вед. структура'!T52</f>
        <v>0</v>
      </c>
    </row>
    <row r="24" spans="1:14" ht="153.75" customHeight="1" x14ac:dyDescent="0.2">
      <c r="A24" s="129"/>
      <c r="B24" s="189">
        <v>43132</v>
      </c>
      <c r="C24" s="128" t="str">
        <f>'4 Вед. структура'!B55</f>
        <v>Реконструкция здания Администрации по адресу п. Магистральный, ул. Молодежная, д. 14</v>
      </c>
      <c r="D24" s="124">
        <v>611</v>
      </c>
      <c r="E24" s="127">
        <v>1</v>
      </c>
      <c r="F24" s="127">
        <v>13</v>
      </c>
      <c r="G24" s="126">
        <v>395000</v>
      </c>
      <c r="H24" s="126"/>
      <c r="I24" s="126">
        <f>'4 Вед. структура'!O55</f>
        <v>0</v>
      </c>
      <c r="J24" s="126">
        <f>'4 Вед. структура'!P55</f>
        <v>0</v>
      </c>
      <c r="K24" s="126">
        <f>'4 Вед. структура'!Q55</f>
        <v>0</v>
      </c>
      <c r="L24" s="126">
        <f>'4 Вед. структура'!R55</f>
        <v>0</v>
      </c>
      <c r="M24" s="126">
        <f>'4 Вед. структура'!S55</f>
        <v>0</v>
      </c>
      <c r="N24" s="123">
        <f>'4 Вед. структура'!T55</f>
        <v>0</v>
      </c>
    </row>
    <row r="25" spans="1:14" x14ac:dyDescent="0.2">
      <c r="A25" s="121"/>
      <c r="B25" s="121"/>
      <c r="C25" s="121"/>
      <c r="D25" s="121"/>
      <c r="E25" s="121"/>
      <c r="F25" s="121"/>
      <c r="G25" s="121"/>
      <c r="H25" s="122"/>
      <c r="I25" s="122"/>
      <c r="J25" s="122"/>
      <c r="K25" s="122"/>
      <c r="L25" s="121"/>
      <c r="M25" s="121"/>
    </row>
    <row r="26" spans="1:14" x14ac:dyDescent="0.2">
      <c r="A26" s="121"/>
      <c r="B26" s="121"/>
      <c r="C26" s="121"/>
      <c r="D26" s="121"/>
      <c r="E26" s="121"/>
      <c r="F26" s="121"/>
      <c r="G26" s="121"/>
      <c r="H26" s="122"/>
      <c r="I26" s="122"/>
      <c r="J26" s="122"/>
      <c r="K26" s="122"/>
      <c r="L26" s="121"/>
      <c r="M26" s="121"/>
    </row>
    <row r="27" spans="1:14" x14ac:dyDescent="0.2">
      <c r="A27" s="121"/>
      <c r="B27" s="121"/>
      <c r="C27" s="121"/>
      <c r="D27" s="121"/>
      <c r="E27" s="121"/>
      <c r="F27" s="121"/>
      <c r="G27" s="121"/>
      <c r="H27" s="122"/>
      <c r="I27" s="122"/>
      <c r="J27" s="122"/>
      <c r="K27" s="122"/>
      <c r="L27" s="121"/>
      <c r="M27" s="121"/>
    </row>
    <row r="28" spans="1:14" x14ac:dyDescent="0.2">
      <c r="A28" s="121"/>
      <c r="B28" s="121"/>
      <c r="C28" s="121"/>
      <c r="D28" s="121"/>
      <c r="E28" s="121"/>
      <c r="F28" s="121"/>
      <c r="G28" s="121"/>
      <c r="H28" s="122"/>
      <c r="I28" s="122"/>
      <c r="J28" s="122"/>
      <c r="K28" s="122"/>
      <c r="L28" s="121"/>
      <c r="M28" s="121"/>
    </row>
    <row r="29" spans="1:14" x14ac:dyDescent="0.2">
      <c r="A29" s="121"/>
      <c r="B29" s="121"/>
      <c r="C29" s="121"/>
      <c r="D29" s="121"/>
      <c r="E29" s="121"/>
      <c r="F29" s="121"/>
      <c r="G29" s="121"/>
      <c r="H29" s="122"/>
      <c r="I29" s="122"/>
      <c r="J29" s="122"/>
      <c r="K29" s="122"/>
      <c r="L29" s="121"/>
      <c r="M29" s="121"/>
    </row>
    <row r="30" spans="1:14" x14ac:dyDescent="0.2">
      <c r="A30" s="121"/>
      <c r="B30" s="121"/>
      <c r="C30" s="121"/>
      <c r="D30" s="121"/>
      <c r="E30" s="121"/>
      <c r="F30" s="121"/>
      <c r="G30" s="121"/>
      <c r="H30" s="122"/>
      <c r="I30" s="122"/>
      <c r="J30" s="122"/>
      <c r="K30" s="122"/>
      <c r="L30" s="121"/>
      <c r="M30" s="121"/>
    </row>
    <row r="31" spans="1:14" ht="12.75" customHeight="1" x14ac:dyDescent="0.2">
      <c r="A31" s="121"/>
      <c r="B31" s="121"/>
      <c r="C31" s="121"/>
      <c r="D31" s="121"/>
      <c r="E31" s="121"/>
      <c r="F31" s="121"/>
      <c r="G31" s="121"/>
      <c r="H31" s="122"/>
      <c r="I31" s="122"/>
      <c r="J31" s="122"/>
      <c r="K31" s="122"/>
      <c r="L31" s="121"/>
      <c r="M31" s="121"/>
    </row>
    <row r="32" spans="1:14" ht="12.75" customHeight="1" x14ac:dyDescent="0.2">
      <c r="A32" s="121"/>
      <c r="B32" s="121"/>
      <c r="C32" s="121"/>
      <c r="D32" s="121"/>
      <c r="E32" s="121"/>
      <c r="F32" s="121"/>
      <c r="G32" s="121"/>
      <c r="H32" s="122"/>
      <c r="I32" s="122"/>
      <c r="J32" s="122"/>
      <c r="K32" s="122"/>
      <c r="L32" s="121"/>
      <c r="M32" s="121"/>
    </row>
    <row r="33" spans="1:13" ht="12.75" customHeight="1" x14ac:dyDescent="0.2">
      <c r="A33" s="121"/>
      <c r="B33" s="121"/>
      <c r="C33" s="121"/>
      <c r="D33" s="121"/>
      <c r="E33" s="121"/>
      <c r="F33" s="121"/>
      <c r="G33" s="121"/>
      <c r="H33" s="122"/>
      <c r="I33" s="122"/>
      <c r="J33" s="122"/>
      <c r="K33" s="122"/>
      <c r="L33" s="121"/>
      <c r="M33" s="121"/>
    </row>
    <row r="34" spans="1:13" ht="12.75" customHeight="1" x14ac:dyDescent="0.2">
      <c r="A34" s="121"/>
      <c r="B34" s="121"/>
      <c r="C34" s="121"/>
      <c r="D34" s="121"/>
      <c r="E34" s="121"/>
      <c r="F34" s="121"/>
      <c r="G34" s="121"/>
      <c r="H34" s="122"/>
      <c r="I34" s="122"/>
      <c r="J34" s="122"/>
      <c r="K34" s="122"/>
      <c r="L34" s="121"/>
      <c r="M34" s="121"/>
    </row>
    <row r="35" spans="1:13" ht="12.75" customHeight="1" x14ac:dyDescent="0.2">
      <c r="A35" s="121"/>
      <c r="B35" s="121"/>
      <c r="C35" s="121"/>
      <c r="D35" s="121"/>
      <c r="E35" s="121"/>
      <c r="F35" s="121"/>
      <c r="G35" s="121"/>
      <c r="H35" s="122"/>
      <c r="I35" s="122"/>
      <c r="J35" s="122"/>
      <c r="K35" s="122"/>
      <c r="L35" s="121"/>
      <c r="M35" s="121"/>
    </row>
    <row r="36" spans="1:13" ht="12.75" customHeight="1" x14ac:dyDescent="0.2">
      <c r="A36" s="121"/>
      <c r="B36" s="121"/>
      <c r="C36" s="121"/>
      <c r="D36" s="121"/>
      <c r="E36" s="121"/>
      <c r="F36" s="121"/>
      <c r="G36" s="121"/>
      <c r="H36" s="122"/>
      <c r="I36" s="122"/>
      <c r="J36" s="122"/>
      <c r="K36" s="122"/>
      <c r="L36" s="121"/>
      <c r="M36" s="121"/>
    </row>
    <row r="37" spans="1:13" ht="12.75" customHeight="1" x14ac:dyDescent="0.2">
      <c r="A37" s="121"/>
      <c r="B37" s="121"/>
      <c r="C37" s="121"/>
      <c r="D37" s="121"/>
      <c r="E37" s="121"/>
      <c r="F37" s="121"/>
      <c r="G37" s="121"/>
      <c r="H37" s="122"/>
      <c r="I37" s="122"/>
      <c r="J37" s="122"/>
      <c r="K37" s="122"/>
      <c r="L37" s="121"/>
      <c r="M37" s="121"/>
    </row>
    <row r="38" spans="1:13" ht="12.75" customHeight="1" x14ac:dyDescent="0.2">
      <c r="A38" s="121"/>
      <c r="B38" s="121"/>
      <c r="C38" s="121"/>
      <c r="D38" s="121"/>
      <c r="E38" s="121"/>
      <c r="F38" s="121"/>
      <c r="G38" s="121"/>
      <c r="H38" s="122"/>
      <c r="I38" s="122"/>
      <c r="J38" s="122"/>
      <c r="K38" s="122"/>
      <c r="L38" s="121"/>
      <c r="M38" s="121"/>
    </row>
    <row r="39" spans="1:13" ht="12.75" customHeight="1" x14ac:dyDescent="0.2">
      <c r="A39" s="121"/>
      <c r="B39" s="121"/>
      <c r="C39" s="121"/>
      <c r="D39" s="121"/>
      <c r="E39" s="121"/>
      <c r="F39" s="121"/>
      <c r="G39" s="121"/>
      <c r="H39" s="122"/>
      <c r="I39" s="122"/>
      <c r="J39" s="122"/>
      <c r="K39" s="122"/>
      <c r="L39" s="121"/>
      <c r="M39" s="121"/>
    </row>
    <row r="40" spans="1:13" ht="12.75" customHeight="1" x14ac:dyDescent="0.2">
      <c r="A40" s="121"/>
      <c r="B40" s="121"/>
      <c r="C40" s="121"/>
      <c r="D40" s="121"/>
      <c r="E40" s="121"/>
      <c r="F40" s="121"/>
      <c r="G40" s="121"/>
      <c r="H40" s="122"/>
      <c r="I40" s="122"/>
      <c r="J40" s="122"/>
      <c r="K40" s="122"/>
      <c r="L40" s="121"/>
      <c r="M40" s="121"/>
    </row>
    <row r="41" spans="1:13" ht="12.75" customHeight="1" x14ac:dyDescent="0.2">
      <c r="A41" s="121"/>
      <c r="B41" s="121"/>
      <c r="C41" s="121"/>
      <c r="D41" s="121"/>
      <c r="E41" s="121"/>
      <c r="F41" s="121"/>
      <c r="G41" s="121"/>
      <c r="H41" s="122"/>
      <c r="I41" s="122"/>
      <c r="J41" s="122"/>
      <c r="K41" s="122"/>
      <c r="L41" s="121"/>
      <c r="M41" s="121"/>
    </row>
    <row r="42" spans="1:13" ht="12.75" customHeight="1" x14ac:dyDescent="0.2">
      <c r="A42" s="121"/>
      <c r="B42" s="121"/>
      <c r="C42" s="121"/>
      <c r="D42" s="121"/>
      <c r="E42" s="121"/>
      <c r="F42" s="121"/>
      <c r="G42" s="121"/>
      <c r="H42" s="122"/>
      <c r="I42" s="122"/>
      <c r="J42" s="122"/>
      <c r="K42" s="122"/>
      <c r="L42" s="121"/>
      <c r="M42" s="121"/>
    </row>
    <row r="43" spans="1:13" ht="12.75" customHeight="1" x14ac:dyDescent="0.2">
      <c r="A43" s="121"/>
      <c r="M43" s="121"/>
    </row>
    <row r="44" spans="1:13" ht="12.75" customHeight="1" x14ac:dyDescent="0.2">
      <c r="A44" s="121"/>
      <c r="M44" s="121"/>
    </row>
  </sheetData>
  <mergeCells count="9">
    <mergeCell ref="M13:N13"/>
    <mergeCell ref="I12:N12"/>
    <mergeCell ref="B10:N10"/>
    <mergeCell ref="B12:B14"/>
    <mergeCell ref="C12:C14"/>
    <mergeCell ref="G13:H13"/>
    <mergeCell ref="I13:J13"/>
    <mergeCell ref="K13:L13"/>
    <mergeCell ref="D12:F13"/>
  </mergeCells>
  <printOptions horizontalCentered="1"/>
  <pageMargins left="0.39370078740157483" right="0.19685039370078741" top="0.59055118110236227" bottom="0.59055118110236227" header="0.31496062992125984" footer="0"/>
  <pageSetup paperSize="9" scale="76" fitToHeight="0" orientation="landscape" r:id="rId1"/>
  <headerFooter differentFirst="1"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70" zoomScaleNormal="70" workbookViewId="0"/>
  </sheetViews>
  <sheetFormatPr defaultRowHeight="12.75" x14ac:dyDescent="0.2"/>
  <cols>
    <col min="1" max="1" width="8.140625" style="77" customWidth="1"/>
    <col min="2" max="2" width="5" style="77" customWidth="1"/>
    <col min="3" max="3" width="4.140625" style="77" customWidth="1"/>
    <col min="4" max="4" width="3.140625" style="77" customWidth="1"/>
    <col min="5" max="5" width="3.42578125" style="77" customWidth="1"/>
    <col min="6" max="6" width="6.5703125" style="77" customWidth="1"/>
    <col min="7" max="7" width="5.7109375" style="77" customWidth="1"/>
    <col min="8" max="8" width="13.5703125" style="77" customWidth="1"/>
    <col min="9" max="9" width="75.85546875" style="77" customWidth="1"/>
    <col min="10" max="256" width="9.140625" style="77"/>
    <col min="257" max="257" width="8.140625" style="77" customWidth="1"/>
    <col min="258" max="258" width="5" style="77" customWidth="1"/>
    <col min="259" max="259" width="4.140625" style="77" customWidth="1"/>
    <col min="260" max="260" width="3.140625" style="77" customWidth="1"/>
    <col min="261" max="261" width="3.42578125" style="77" customWidth="1"/>
    <col min="262" max="262" width="6.5703125" style="77" customWidth="1"/>
    <col min="263" max="263" width="5.7109375" style="77" customWidth="1"/>
    <col min="264" max="264" width="13.5703125" style="77" customWidth="1"/>
    <col min="265" max="265" width="75.85546875" style="77" customWidth="1"/>
    <col min="266" max="512" width="9.140625" style="77"/>
    <col min="513" max="513" width="8.140625" style="77" customWidth="1"/>
    <col min="514" max="514" width="5" style="77" customWidth="1"/>
    <col min="515" max="515" width="4.140625" style="77" customWidth="1"/>
    <col min="516" max="516" width="3.140625" style="77" customWidth="1"/>
    <col min="517" max="517" width="3.42578125" style="77" customWidth="1"/>
    <col min="518" max="518" width="6.5703125" style="77" customWidth="1"/>
    <col min="519" max="519" width="5.7109375" style="77" customWidth="1"/>
    <col min="520" max="520" width="13.5703125" style="77" customWidth="1"/>
    <col min="521" max="521" width="75.85546875" style="77" customWidth="1"/>
    <col min="522" max="768" width="9.140625" style="77"/>
    <col min="769" max="769" width="8.140625" style="77" customWidth="1"/>
    <col min="770" max="770" width="5" style="77" customWidth="1"/>
    <col min="771" max="771" width="4.140625" style="77" customWidth="1"/>
    <col min="772" max="772" width="3.140625" style="77" customWidth="1"/>
    <col min="773" max="773" width="3.42578125" style="77" customWidth="1"/>
    <col min="774" max="774" width="6.5703125" style="77" customWidth="1"/>
    <col min="775" max="775" width="5.7109375" style="77" customWidth="1"/>
    <col min="776" max="776" width="13.5703125" style="77" customWidth="1"/>
    <col min="777" max="777" width="75.85546875" style="77" customWidth="1"/>
    <col min="778" max="1024" width="9.140625" style="77"/>
    <col min="1025" max="1025" width="8.140625" style="77" customWidth="1"/>
    <col min="1026" max="1026" width="5" style="77" customWidth="1"/>
    <col min="1027" max="1027" width="4.140625" style="77" customWidth="1"/>
    <col min="1028" max="1028" width="3.140625" style="77" customWidth="1"/>
    <col min="1029" max="1029" width="3.42578125" style="77" customWidth="1"/>
    <col min="1030" max="1030" width="6.5703125" style="77" customWidth="1"/>
    <col min="1031" max="1031" width="5.7109375" style="77" customWidth="1"/>
    <col min="1032" max="1032" width="13.5703125" style="77" customWidth="1"/>
    <col min="1033" max="1033" width="75.85546875" style="77" customWidth="1"/>
    <col min="1034" max="1280" width="9.140625" style="77"/>
    <col min="1281" max="1281" width="8.140625" style="77" customWidth="1"/>
    <col min="1282" max="1282" width="5" style="77" customWidth="1"/>
    <col min="1283" max="1283" width="4.140625" style="77" customWidth="1"/>
    <col min="1284" max="1284" width="3.140625" style="77" customWidth="1"/>
    <col min="1285" max="1285" width="3.42578125" style="77" customWidth="1"/>
    <col min="1286" max="1286" width="6.5703125" style="77" customWidth="1"/>
    <col min="1287" max="1287" width="5.7109375" style="77" customWidth="1"/>
    <col min="1288" max="1288" width="13.5703125" style="77" customWidth="1"/>
    <col min="1289" max="1289" width="75.85546875" style="77" customWidth="1"/>
    <col min="1290" max="1536" width="9.140625" style="77"/>
    <col min="1537" max="1537" width="8.140625" style="77" customWidth="1"/>
    <col min="1538" max="1538" width="5" style="77" customWidth="1"/>
    <col min="1539" max="1539" width="4.140625" style="77" customWidth="1"/>
    <col min="1540" max="1540" width="3.140625" style="77" customWidth="1"/>
    <col min="1541" max="1541" width="3.42578125" style="77" customWidth="1"/>
    <col min="1542" max="1542" width="6.5703125" style="77" customWidth="1"/>
    <col min="1543" max="1543" width="5.7109375" style="77" customWidth="1"/>
    <col min="1544" max="1544" width="13.5703125" style="77" customWidth="1"/>
    <col min="1545" max="1545" width="75.85546875" style="77" customWidth="1"/>
    <col min="1546" max="1792" width="9.140625" style="77"/>
    <col min="1793" max="1793" width="8.140625" style="77" customWidth="1"/>
    <col min="1794" max="1794" width="5" style="77" customWidth="1"/>
    <col min="1795" max="1795" width="4.140625" style="77" customWidth="1"/>
    <col min="1796" max="1796" width="3.140625" style="77" customWidth="1"/>
    <col min="1797" max="1797" width="3.42578125" style="77" customWidth="1"/>
    <col min="1798" max="1798" width="6.5703125" style="77" customWidth="1"/>
    <col min="1799" max="1799" width="5.7109375" style="77" customWidth="1"/>
    <col min="1800" max="1800" width="13.5703125" style="77" customWidth="1"/>
    <col min="1801" max="1801" width="75.85546875" style="77" customWidth="1"/>
    <col min="1802" max="2048" width="9.140625" style="77"/>
    <col min="2049" max="2049" width="8.140625" style="77" customWidth="1"/>
    <col min="2050" max="2050" width="5" style="77" customWidth="1"/>
    <col min="2051" max="2051" width="4.140625" style="77" customWidth="1"/>
    <col min="2052" max="2052" width="3.140625" style="77" customWidth="1"/>
    <col min="2053" max="2053" width="3.42578125" style="77" customWidth="1"/>
    <col min="2054" max="2054" width="6.5703125" style="77" customWidth="1"/>
    <col min="2055" max="2055" width="5.7109375" style="77" customWidth="1"/>
    <col min="2056" max="2056" width="13.5703125" style="77" customWidth="1"/>
    <col min="2057" max="2057" width="75.85546875" style="77" customWidth="1"/>
    <col min="2058" max="2304" width="9.140625" style="77"/>
    <col min="2305" max="2305" width="8.140625" style="77" customWidth="1"/>
    <col min="2306" max="2306" width="5" style="77" customWidth="1"/>
    <col min="2307" max="2307" width="4.140625" style="77" customWidth="1"/>
    <col min="2308" max="2308" width="3.140625" style="77" customWidth="1"/>
    <col min="2309" max="2309" width="3.42578125" style="77" customWidth="1"/>
    <col min="2310" max="2310" width="6.5703125" style="77" customWidth="1"/>
    <col min="2311" max="2311" width="5.7109375" style="77" customWidth="1"/>
    <col min="2312" max="2312" width="13.5703125" style="77" customWidth="1"/>
    <col min="2313" max="2313" width="75.85546875" style="77" customWidth="1"/>
    <col min="2314" max="2560" width="9.140625" style="77"/>
    <col min="2561" max="2561" width="8.140625" style="77" customWidth="1"/>
    <col min="2562" max="2562" width="5" style="77" customWidth="1"/>
    <col min="2563" max="2563" width="4.140625" style="77" customWidth="1"/>
    <col min="2564" max="2564" width="3.140625" style="77" customWidth="1"/>
    <col min="2565" max="2565" width="3.42578125" style="77" customWidth="1"/>
    <col min="2566" max="2566" width="6.5703125" style="77" customWidth="1"/>
    <col min="2567" max="2567" width="5.7109375" style="77" customWidth="1"/>
    <col min="2568" max="2568" width="13.5703125" style="77" customWidth="1"/>
    <col min="2569" max="2569" width="75.85546875" style="77" customWidth="1"/>
    <col min="2570" max="2816" width="9.140625" style="77"/>
    <col min="2817" max="2817" width="8.140625" style="77" customWidth="1"/>
    <col min="2818" max="2818" width="5" style="77" customWidth="1"/>
    <col min="2819" max="2819" width="4.140625" style="77" customWidth="1"/>
    <col min="2820" max="2820" width="3.140625" style="77" customWidth="1"/>
    <col min="2821" max="2821" width="3.42578125" style="77" customWidth="1"/>
    <col min="2822" max="2822" width="6.5703125" style="77" customWidth="1"/>
    <col min="2823" max="2823" width="5.7109375" style="77" customWidth="1"/>
    <col min="2824" max="2824" width="13.5703125" style="77" customWidth="1"/>
    <col min="2825" max="2825" width="75.85546875" style="77" customWidth="1"/>
    <col min="2826" max="3072" width="9.140625" style="77"/>
    <col min="3073" max="3073" width="8.140625" style="77" customWidth="1"/>
    <col min="3074" max="3074" width="5" style="77" customWidth="1"/>
    <col min="3075" max="3075" width="4.140625" style="77" customWidth="1"/>
    <col min="3076" max="3076" width="3.140625" style="77" customWidth="1"/>
    <col min="3077" max="3077" width="3.42578125" style="77" customWidth="1"/>
    <col min="3078" max="3078" width="6.5703125" style="77" customWidth="1"/>
    <col min="3079" max="3079" width="5.7109375" style="77" customWidth="1"/>
    <col min="3080" max="3080" width="13.5703125" style="77" customWidth="1"/>
    <col min="3081" max="3081" width="75.85546875" style="77" customWidth="1"/>
    <col min="3082" max="3328" width="9.140625" style="77"/>
    <col min="3329" max="3329" width="8.140625" style="77" customWidth="1"/>
    <col min="3330" max="3330" width="5" style="77" customWidth="1"/>
    <col min="3331" max="3331" width="4.140625" style="77" customWidth="1"/>
    <col min="3332" max="3332" width="3.140625" style="77" customWidth="1"/>
    <col min="3333" max="3333" width="3.42578125" style="77" customWidth="1"/>
    <col min="3334" max="3334" width="6.5703125" style="77" customWidth="1"/>
    <col min="3335" max="3335" width="5.7109375" style="77" customWidth="1"/>
    <col min="3336" max="3336" width="13.5703125" style="77" customWidth="1"/>
    <col min="3337" max="3337" width="75.85546875" style="77" customWidth="1"/>
    <col min="3338" max="3584" width="9.140625" style="77"/>
    <col min="3585" max="3585" width="8.140625" style="77" customWidth="1"/>
    <col min="3586" max="3586" width="5" style="77" customWidth="1"/>
    <col min="3587" max="3587" width="4.140625" style="77" customWidth="1"/>
    <col min="3588" max="3588" width="3.140625" style="77" customWidth="1"/>
    <col min="3589" max="3589" width="3.42578125" style="77" customWidth="1"/>
    <col min="3590" max="3590" width="6.5703125" style="77" customWidth="1"/>
    <col min="3591" max="3591" width="5.7109375" style="77" customWidth="1"/>
    <col min="3592" max="3592" width="13.5703125" style="77" customWidth="1"/>
    <col min="3593" max="3593" width="75.85546875" style="77" customWidth="1"/>
    <col min="3594" max="3840" width="9.140625" style="77"/>
    <col min="3841" max="3841" width="8.140625" style="77" customWidth="1"/>
    <col min="3842" max="3842" width="5" style="77" customWidth="1"/>
    <col min="3843" max="3843" width="4.140625" style="77" customWidth="1"/>
    <col min="3844" max="3844" width="3.140625" style="77" customWidth="1"/>
    <col min="3845" max="3845" width="3.42578125" style="77" customWidth="1"/>
    <col min="3846" max="3846" width="6.5703125" style="77" customWidth="1"/>
    <col min="3847" max="3847" width="5.7109375" style="77" customWidth="1"/>
    <col min="3848" max="3848" width="13.5703125" style="77" customWidth="1"/>
    <col min="3849" max="3849" width="75.85546875" style="77" customWidth="1"/>
    <col min="3850" max="4096" width="9.140625" style="77"/>
    <col min="4097" max="4097" width="8.140625" style="77" customWidth="1"/>
    <col min="4098" max="4098" width="5" style="77" customWidth="1"/>
    <col min="4099" max="4099" width="4.140625" style="77" customWidth="1"/>
    <col min="4100" max="4100" width="3.140625" style="77" customWidth="1"/>
    <col min="4101" max="4101" width="3.42578125" style="77" customWidth="1"/>
    <col min="4102" max="4102" width="6.5703125" style="77" customWidth="1"/>
    <col min="4103" max="4103" width="5.7109375" style="77" customWidth="1"/>
    <col min="4104" max="4104" width="13.5703125" style="77" customWidth="1"/>
    <col min="4105" max="4105" width="75.85546875" style="77" customWidth="1"/>
    <col min="4106" max="4352" width="9.140625" style="77"/>
    <col min="4353" max="4353" width="8.140625" style="77" customWidth="1"/>
    <col min="4354" max="4354" width="5" style="77" customWidth="1"/>
    <col min="4355" max="4355" width="4.140625" style="77" customWidth="1"/>
    <col min="4356" max="4356" width="3.140625" style="77" customWidth="1"/>
    <col min="4357" max="4357" width="3.42578125" style="77" customWidth="1"/>
    <col min="4358" max="4358" width="6.5703125" style="77" customWidth="1"/>
    <col min="4359" max="4359" width="5.7109375" style="77" customWidth="1"/>
    <col min="4360" max="4360" width="13.5703125" style="77" customWidth="1"/>
    <col min="4361" max="4361" width="75.85546875" style="77" customWidth="1"/>
    <col min="4362" max="4608" width="9.140625" style="77"/>
    <col min="4609" max="4609" width="8.140625" style="77" customWidth="1"/>
    <col min="4610" max="4610" width="5" style="77" customWidth="1"/>
    <col min="4611" max="4611" width="4.140625" style="77" customWidth="1"/>
    <col min="4612" max="4612" width="3.140625" style="77" customWidth="1"/>
    <col min="4613" max="4613" width="3.42578125" style="77" customWidth="1"/>
    <col min="4614" max="4614" width="6.5703125" style="77" customWidth="1"/>
    <col min="4615" max="4615" width="5.7109375" style="77" customWidth="1"/>
    <col min="4616" max="4616" width="13.5703125" style="77" customWidth="1"/>
    <col min="4617" max="4617" width="75.85546875" style="77" customWidth="1"/>
    <col min="4618" max="4864" width="9.140625" style="77"/>
    <col min="4865" max="4865" width="8.140625" style="77" customWidth="1"/>
    <col min="4866" max="4866" width="5" style="77" customWidth="1"/>
    <col min="4867" max="4867" width="4.140625" style="77" customWidth="1"/>
    <col min="4868" max="4868" width="3.140625" style="77" customWidth="1"/>
    <col min="4869" max="4869" width="3.42578125" style="77" customWidth="1"/>
    <col min="4870" max="4870" width="6.5703125" style="77" customWidth="1"/>
    <col min="4871" max="4871" width="5.7109375" style="77" customWidth="1"/>
    <col min="4872" max="4872" width="13.5703125" style="77" customWidth="1"/>
    <col min="4873" max="4873" width="75.85546875" style="77" customWidth="1"/>
    <col min="4874" max="5120" width="9.140625" style="77"/>
    <col min="5121" max="5121" width="8.140625" style="77" customWidth="1"/>
    <col min="5122" max="5122" width="5" style="77" customWidth="1"/>
    <col min="5123" max="5123" width="4.140625" style="77" customWidth="1"/>
    <col min="5124" max="5124" width="3.140625" style="77" customWidth="1"/>
    <col min="5125" max="5125" width="3.42578125" style="77" customWidth="1"/>
    <col min="5126" max="5126" width="6.5703125" style="77" customWidth="1"/>
    <col min="5127" max="5127" width="5.7109375" style="77" customWidth="1"/>
    <col min="5128" max="5128" width="13.5703125" style="77" customWidth="1"/>
    <col min="5129" max="5129" width="75.85546875" style="77" customWidth="1"/>
    <col min="5130" max="5376" width="9.140625" style="77"/>
    <col min="5377" max="5377" width="8.140625" style="77" customWidth="1"/>
    <col min="5378" max="5378" width="5" style="77" customWidth="1"/>
    <col min="5379" max="5379" width="4.140625" style="77" customWidth="1"/>
    <col min="5380" max="5380" width="3.140625" style="77" customWidth="1"/>
    <col min="5381" max="5381" width="3.42578125" style="77" customWidth="1"/>
    <col min="5382" max="5382" width="6.5703125" style="77" customWidth="1"/>
    <col min="5383" max="5383" width="5.7109375" style="77" customWidth="1"/>
    <col min="5384" max="5384" width="13.5703125" style="77" customWidth="1"/>
    <col min="5385" max="5385" width="75.85546875" style="77" customWidth="1"/>
    <col min="5386" max="5632" width="9.140625" style="77"/>
    <col min="5633" max="5633" width="8.140625" style="77" customWidth="1"/>
    <col min="5634" max="5634" width="5" style="77" customWidth="1"/>
    <col min="5635" max="5635" width="4.140625" style="77" customWidth="1"/>
    <col min="5636" max="5636" width="3.140625" style="77" customWidth="1"/>
    <col min="5637" max="5637" width="3.42578125" style="77" customWidth="1"/>
    <col min="5638" max="5638" width="6.5703125" style="77" customWidth="1"/>
    <col min="5639" max="5639" width="5.7109375" style="77" customWidth="1"/>
    <col min="5640" max="5640" width="13.5703125" style="77" customWidth="1"/>
    <col min="5641" max="5641" width="75.85546875" style="77" customWidth="1"/>
    <col min="5642" max="5888" width="9.140625" style="77"/>
    <col min="5889" max="5889" width="8.140625" style="77" customWidth="1"/>
    <col min="5890" max="5890" width="5" style="77" customWidth="1"/>
    <col min="5891" max="5891" width="4.140625" style="77" customWidth="1"/>
    <col min="5892" max="5892" width="3.140625" style="77" customWidth="1"/>
    <col min="5893" max="5893" width="3.42578125" style="77" customWidth="1"/>
    <col min="5894" max="5894" width="6.5703125" style="77" customWidth="1"/>
    <col min="5895" max="5895" width="5.7109375" style="77" customWidth="1"/>
    <col min="5896" max="5896" width="13.5703125" style="77" customWidth="1"/>
    <col min="5897" max="5897" width="75.85546875" style="77" customWidth="1"/>
    <col min="5898" max="6144" width="9.140625" style="77"/>
    <col min="6145" max="6145" width="8.140625" style="77" customWidth="1"/>
    <col min="6146" max="6146" width="5" style="77" customWidth="1"/>
    <col min="6147" max="6147" width="4.140625" style="77" customWidth="1"/>
    <col min="6148" max="6148" width="3.140625" style="77" customWidth="1"/>
    <col min="6149" max="6149" width="3.42578125" style="77" customWidth="1"/>
    <col min="6150" max="6150" width="6.5703125" style="77" customWidth="1"/>
    <col min="6151" max="6151" width="5.7109375" style="77" customWidth="1"/>
    <col min="6152" max="6152" width="13.5703125" style="77" customWidth="1"/>
    <col min="6153" max="6153" width="75.85546875" style="77" customWidth="1"/>
    <col min="6154" max="6400" width="9.140625" style="77"/>
    <col min="6401" max="6401" width="8.140625" style="77" customWidth="1"/>
    <col min="6402" max="6402" width="5" style="77" customWidth="1"/>
    <col min="6403" max="6403" width="4.140625" style="77" customWidth="1"/>
    <col min="6404" max="6404" width="3.140625" style="77" customWidth="1"/>
    <col min="6405" max="6405" width="3.42578125" style="77" customWidth="1"/>
    <col min="6406" max="6406" width="6.5703125" style="77" customWidth="1"/>
    <col min="6407" max="6407" width="5.7109375" style="77" customWidth="1"/>
    <col min="6408" max="6408" width="13.5703125" style="77" customWidth="1"/>
    <col min="6409" max="6409" width="75.85546875" style="77" customWidth="1"/>
    <col min="6410" max="6656" width="9.140625" style="77"/>
    <col min="6657" max="6657" width="8.140625" style="77" customWidth="1"/>
    <col min="6658" max="6658" width="5" style="77" customWidth="1"/>
    <col min="6659" max="6659" width="4.140625" style="77" customWidth="1"/>
    <col min="6660" max="6660" width="3.140625" style="77" customWidth="1"/>
    <col min="6661" max="6661" width="3.42578125" style="77" customWidth="1"/>
    <col min="6662" max="6662" width="6.5703125" style="77" customWidth="1"/>
    <col min="6663" max="6663" width="5.7109375" style="77" customWidth="1"/>
    <col min="6664" max="6664" width="13.5703125" style="77" customWidth="1"/>
    <col min="6665" max="6665" width="75.85546875" style="77" customWidth="1"/>
    <col min="6666" max="6912" width="9.140625" style="77"/>
    <col min="6913" max="6913" width="8.140625" style="77" customWidth="1"/>
    <col min="6914" max="6914" width="5" style="77" customWidth="1"/>
    <col min="6915" max="6915" width="4.140625" style="77" customWidth="1"/>
    <col min="6916" max="6916" width="3.140625" style="77" customWidth="1"/>
    <col min="6917" max="6917" width="3.42578125" style="77" customWidth="1"/>
    <col min="6918" max="6918" width="6.5703125" style="77" customWidth="1"/>
    <col min="6919" max="6919" width="5.7109375" style="77" customWidth="1"/>
    <col min="6920" max="6920" width="13.5703125" style="77" customWidth="1"/>
    <col min="6921" max="6921" width="75.85546875" style="77" customWidth="1"/>
    <col min="6922" max="7168" width="9.140625" style="77"/>
    <col min="7169" max="7169" width="8.140625" style="77" customWidth="1"/>
    <col min="7170" max="7170" width="5" style="77" customWidth="1"/>
    <col min="7171" max="7171" width="4.140625" style="77" customWidth="1"/>
    <col min="7172" max="7172" width="3.140625" style="77" customWidth="1"/>
    <col min="7173" max="7173" width="3.42578125" style="77" customWidth="1"/>
    <col min="7174" max="7174" width="6.5703125" style="77" customWidth="1"/>
    <col min="7175" max="7175" width="5.7109375" style="77" customWidth="1"/>
    <col min="7176" max="7176" width="13.5703125" style="77" customWidth="1"/>
    <col min="7177" max="7177" width="75.85546875" style="77" customWidth="1"/>
    <col min="7178" max="7424" width="9.140625" style="77"/>
    <col min="7425" max="7425" width="8.140625" style="77" customWidth="1"/>
    <col min="7426" max="7426" width="5" style="77" customWidth="1"/>
    <col min="7427" max="7427" width="4.140625" style="77" customWidth="1"/>
    <col min="7428" max="7428" width="3.140625" style="77" customWidth="1"/>
    <col min="7429" max="7429" width="3.42578125" style="77" customWidth="1"/>
    <col min="7430" max="7430" width="6.5703125" style="77" customWidth="1"/>
    <col min="7431" max="7431" width="5.7109375" style="77" customWidth="1"/>
    <col min="7432" max="7432" width="13.5703125" style="77" customWidth="1"/>
    <col min="7433" max="7433" width="75.85546875" style="77" customWidth="1"/>
    <col min="7434" max="7680" width="9.140625" style="77"/>
    <col min="7681" max="7681" width="8.140625" style="77" customWidth="1"/>
    <col min="7682" max="7682" width="5" style="77" customWidth="1"/>
    <col min="7683" max="7683" width="4.140625" style="77" customWidth="1"/>
    <col min="7684" max="7684" width="3.140625" style="77" customWidth="1"/>
    <col min="7685" max="7685" width="3.42578125" style="77" customWidth="1"/>
    <col min="7686" max="7686" width="6.5703125" style="77" customWidth="1"/>
    <col min="7687" max="7687" width="5.7109375" style="77" customWidth="1"/>
    <col min="7688" max="7688" width="13.5703125" style="77" customWidth="1"/>
    <col min="7689" max="7689" width="75.85546875" style="77" customWidth="1"/>
    <col min="7690" max="7936" width="9.140625" style="77"/>
    <col min="7937" max="7937" width="8.140625" style="77" customWidth="1"/>
    <col min="7938" max="7938" width="5" style="77" customWidth="1"/>
    <col min="7939" max="7939" width="4.140625" style="77" customWidth="1"/>
    <col min="7940" max="7940" width="3.140625" style="77" customWidth="1"/>
    <col min="7941" max="7941" width="3.42578125" style="77" customWidth="1"/>
    <col min="7942" max="7942" width="6.5703125" style="77" customWidth="1"/>
    <col min="7943" max="7943" width="5.7109375" style="77" customWidth="1"/>
    <col min="7944" max="7944" width="13.5703125" style="77" customWidth="1"/>
    <col min="7945" max="7945" width="75.85546875" style="77" customWidth="1"/>
    <col min="7946" max="8192" width="9.140625" style="77"/>
    <col min="8193" max="8193" width="8.140625" style="77" customWidth="1"/>
    <col min="8194" max="8194" width="5" style="77" customWidth="1"/>
    <col min="8195" max="8195" width="4.140625" style="77" customWidth="1"/>
    <col min="8196" max="8196" width="3.140625" style="77" customWidth="1"/>
    <col min="8197" max="8197" width="3.42578125" style="77" customWidth="1"/>
    <col min="8198" max="8198" width="6.5703125" style="77" customWidth="1"/>
    <col min="8199" max="8199" width="5.7109375" style="77" customWidth="1"/>
    <col min="8200" max="8200" width="13.5703125" style="77" customWidth="1"/>
    <col min="8201" max="8201" width="75.85546875" style="77" customWidth="1"/>
    <col min="8202" max="8448" width="9.140625" style="77"/>
    <col min="8449" max="8449" width="8.140625" style="77" customWidth="1"/>
    <col min="8450" max="8450" width="5" style="77" customWidth="1"/>
    <col min="8451" max="8451" width="4.140625" style="77" customWidth="1"/>
    <col min="8452" max="8452" width="3.140625" style="77" customWidth="1"/>
    <col min="8453" max="8453" width="3.42578125" style="77" customWidth="1"/>
    <col min="8454" max="8454" width="6.5703125" style="77" customWidth="1"/>
    <col min="8455" max="8455" width="5.7109375" style="77" customWidth="1"/>
    <col min="8456" max="8456" width="13.5703125" style="77" customWidth="1"/>
    <col min="8457" max="8457" width="75.85546875" style="77" customWidth="1"/>
    <col min="8458" max="8704" width="9.140625" style="77"/>
    <col min="8705" max="8705" width="8.140625" style="77" customWidth="1"/>
    <col min="8706" max="8706" width="5" style="77" customWidth="1"/>
    <col min="8707" max="8707" width="4.140625" style="77" customWidth="1"/>
    <col min="8708" max="8708" width="3.140625" style="77" customWidth="1"/>
    <col min="8709" max="8709" width="3.42578125" style="77" customWidth="1"/>
    <col min="8710" max="8710" width="6.5703125" style="77" customWidth="1"/>
    <col min="8711" max="8711" width="5.7109375" style="77" customWidth="1"/>
    <col min="8712" max="8712" width="13.5703125" style="77" customWidth="1"/>
    <col min="8713" max="8713" width="75.85546875" style="77" customWidth="1"/>
    <col min="8714" max="8960" width="9.140625" style="77"/>
    <col min="8961" max="8961" width="8.140625" style="77" customWidth="1"/>
    <col min="8962" max="8962" width="5" style="77" customWidth="1"/>
    <col min="8963" max="8963" width="4.140625" style="77" customWidth="1"/>
    <col min="8964" max="8964" width="3.140625" style="77" customWidth="1"/>
    <col min="8965" max="8965" width="3.42578125" style="77" customWidth="1"/>
    <col min="8966" max="8966" width="6.5703125" style="77" customWidth="1"/>
    <col min="8967" max="8967" width="5.7109375" style="77" customWidth="1"/>
    <col min="8968" max="8968" width="13.5703125" style="77" customWidth="1"/>
    <col min="8969" max="8969" width="75.85546875" style="77" customWidth="1"/>
    <col min="8970" max="9216" width="9.140625" style="77"/>
    <col min="9217" max="9217" width="8.140625" style="77" customWidth="1"/>
    <col min="9218" max="9218" width="5" style="77" customWidth="1"/>
    <col min="9219" max="9219" width="4.140625" style="77" customWidth="1"/>
    <col min="9220" max="9220" width="3.140625" style="77" customWidth="1"/>
    <col min="9221" max="9221" width="3.42578125" style="77" customWidth="1"/>
    <col min="9222" max="9222" width="6.5703125" style="77" customWidth="1"/>
    <col min="9223" max="9223" width="5.7109375" style="77" customWidth="1"/>
    <col min="9224" max="9224" width="13.5703125" style="77" customWidth="1"/>
    <col min="9225" max="9225" width="75.85546875" style="77" customWidth="1"/>
    <col min="9226" max="9472" width="9.140625" style="77"/>
    <col min="9473" max="9473" width="8.140625" style="77" customWidth="1"/>
    <col min="9474" max="9474" width="5" style="77" customWidth="1"/>
    <col min="9475" max="9475" width="4.140625" style="77" customWidth="1"/>
    <col min="9476" max="9476" width="3.140625" style="77" customWidth="1"/>
    <col min="9477" max="9477" width="3.42578125" style="77" customWidth="1"/>
    <col min="9478" max="9478" width="6.5703125" style="77" customWidth="1"/>
    <col min="9479" max="9479" width="5.7109375" style="77" customWidth="1"/>
    <col min="9480" max="9480" width="13.5703125" style="77" customWidth="1"/>
    <col min="9481" max="9481" width="75.85546875" style="77" customWidth="1"/>
    <col min="9482" max="9728" width="9.140625" style="77"/>
    <col min="9729" max="9729" width="8.140625" style="77" customWidth="1"/>
    <col min="9730" max="9730" width="5" style="77" customWidth="1"/>
    <col min="9731" max="9731" width="4.140625" style="77" customWidth="1"/>
    <col min="9732" max="9732" width="3.140625" style="77" customWidth="1"/>
    <col min="9733" max="9733" width="3.42578125" style="77" customWidth="1"/>
    <col min="9734" max="9734" width="6.5703125" style="77" customWidth="1"/>
    <col min="9735" max="9735" width="5.7109375" style="77" customWidth="1"/>
    <col min="9736" max="9736" width="13.5703125" style="77" customWidth="1"/>
    <col min="9737" max="9737" width="75.85546875" style="77" customWidth="1"/>
    <col min="9738" max="9984" width="9.140625" style="77"/>
    <col min="9985" max="9985" width="8.140625" style="77" customWidth="1"/>
    <col min="9986" max="9986" width="5" style="77" customWidth="1"/>
    <col min="9987" max="9987" width="4.140625" style="77" customWidth="1"/>
    <col min="9988" max="9988" width="3.140625" style="77" customWidth="1"/>
    <col min="9989" max="9989" width="3.42578125" style="77" customWidth="1"/>
    <col min="9990" max="9990" width="6.5703125" style="77" customWidth="1"/>
    <col min="9991" max="9991" width="5.7109375" style="77" customWidth="1"/>
    <col min="9992" max="9992" width="13.5703125" style="77" customWidth="1"/>
    <col min="9993" max="9993" width="75.85546875" style="77" customWidth="1"/>
    <col min="9994" max="10240" width="9.140625" style="77"/>
    <col min="10241" max="10241" width="8.140625" style="77" customWidth="1"/>
    <col min="10242" max="10242" width="5" style="77" customWidth="1"/>
    <col min="10243" max="10243" width="4.140625" style="77" customWidth="1"/>
    <col min="10244" max="10244" width="3.140625" style="77" customWidth="1"/>
    <col min="10245" max="10245" width="3.42578125" style="77" customWidth="1"/>
    <col min="10246" max="10246" width="6.5703125" style="77" customWidth="1"/>
    <col min="10247" max="10247" width="5.7109375" style="77" customWidth="1"/>
    <col min="10248" max="10248" width="13.5703125" style="77" customWidth="1"/>
    <col min="10249" max="10249" width="75.85546875" style="77" customWidth="1"/>
    <col min="10250" max="10496" width="9.140625" style="77"/>
    <col min="10497" max="10497" width="8.140625" style="77" customWidth="1"/>
    <col min="10498" max="10498" width="5" style="77" customWidth="1"/>
    <col min="10499" max="10499" width="4.140625" style="77" customWidth="1"/>
    <col min="10500" max="10500" width="3.140625" style="77" customWidth="1"/>
    <col min="10501" max="10501" width="3.42578125" style="77" customWidth="1"/>
    <col min="10502" max="10502" width="6.5703125" style="77" customWidth="1"/>
    <col min="10503" max="10503" width="5.7109375" style="77" customWidth="1"/>
    <col min="10504" max="10504" width="13.5703125" style="77" customWidth="1"/>
    <col min="10505" max="10505" width="75.85546875" style="77" customWidth="1"/>
    <col min="10506" max="10752" width="9.140625" style="77"/>
    <col min="10753" max="10753" width="8.140625" style="77" customWidth="1"/>
    <col min="10754" max="10754" width="5" style="77" customWidth="1"/>
    <col min="10755" max="10755" width="4.140625" style="77" customWidth="1"/>
    <col min="10756" max="10756" width="3.140625" style="77" customWidth="1"/>
    <col min="10757" max="10757" width="3.42578125" style="77" customWidth="1"/>
    <col min="10758" max="10758" width="6.5703125" style="77" customWidth="1"/>
    <col min="10759" max="10759" width="5.7109375" style="77" customWidth="1"/>
    <col min="10760" max="10760" width="13.5703125" style="77" customWidth="1"/>
    <col min="10761" max="10761" width="75.85546875" style="77" customWidth="1"/>
    <col min="10762" max="11008" width="9.140625" style="77"/>
    <col min="11009" max="11009" width="8.140625" style="77" customWidth="1"/>
    <col min="11010" max="11010" width="5" style="77" customWidth="1"/>
    <col min="11011" max="11011" width="4.140625" style="77" customWidth="1"/>
    <col min="11012" max="11012" width="3.140625" style="77" customWidth="1"/>
    <col min="11013" max="11013" width="3.42578125" style="77" customWidth="1"/>
    <col min="11014" max="11014" width="6.5703125" style="77" customWidth="1"/>
    <col min="11015" max="11015" width="5.7109375" style="77" customWidth="1"/>
    <col min="11016" max="11016" width="13.5703125" style="77" customWidth="1"/>
    <col min="11017" max="11017" width="75.85546875" style="77" customWidth="1"/>
    <col min="11018" max="11264" width="9.140625" style="77"/>
    <col min="11265" max="11265" width="8.140625" style="77" customWidth="1"/>
    <col min="11266" max="11266" width="5" style="77" customWidth="1"/>
    <col min="11267" max="11267" width="4.140625" style="77" customWidth="1"/>
    <col min="11268" max="11268" width="3.140625" style="77" customWidth="1"/>
    <col min="11269" max="11269" width="3.42578125" style="77" customWidth="1"/>
    <col min="11270" max="11270" width="6.5703125" style="77" customWidth="1"/>
    <col min="11271" max="11271" width="5.7109375" style="77" customWidth="1"/>
    <col min="11272" max="11272" width="13.5703125" style="77" customWidth="1"/>
    <col min="11273" max="11273" width="75.85546875" style="77" customWidth="1"/>
    <col min="11274" max="11520" width="9.140625" style="77"/>
    <col min="11521" max="11521" width="8.140625" style="77" customWidth="1"/>
    <col min="11522" max="11522" width="5" style="77" customWidth="1"/>
    <col min="11523" max="11523" width="4.140625" style="77" customWidth="1"/>
    <col min="11524" max="11524" width="3.140625" style="77" customWidth="1"/>
    <col min="11525" max="11525" width="3.42578125" style="77" customWidth="1"/>
    <col min="11526" max="11526" width="6.5703125" style="77" customWidth="1"/>
    <col min="11527" max="11527" width="5.7109375" style="77" customWidth="1"/>
    <col min="11528" max="11528" width="13.5703125" style="77" customWidth="1"/>
    <col min="11529" max="11529" width="75.85546875" style="77" customWidth="1"/>
    <col min="11530" max="11776" width="9.140625" style="77"/>
    <col min="11777" max="11777" width="8.140625" style="77" customWidth="1"/>
    <col min="11778" max="11778" width="5" style="77" customWidth="1"/>
    <col min="11779" max="11779" width="4.140625" style="77" customWidth="1"/>
    <col min="11780" max="11780" width="3.140625" style="77" customWidth="1"/>
    <col min="11781" max="11781" width="3.42578125" style="77" customWidth="1"/>
    <col min="11782" max="11782" width="6.5703125" style="77" customWidth="1"/>
    <col min="11783" max="11783" width="5.7109375" style="77" customWidth="1"/>
    <col min="11784" max="11784" width="13.5703125" style="77" customWidth="1"/>
    <col min="11785" max="11785" width="75.85546875" style="77" customWidth="1"/>
    <col min="11786" max="12032" width="9.140625" style="77"/>
    <col min="12033" max="12033" width="8.140625" style="77" customWidth="1"/>
    <col min="12034" max="12034" width="5" style="77" customWidth="1"/>
    <col min="12035" max="12035" width="4.140625" style="77" customWidth="1"/>
    <col min="12036" max="12036" width="3.140625" style="77" customWidth="1"/>
    <col min="12037" max="12037" width="3.42578125" style="77" customWidth="1"/>
    <col min="12038" max="12038" width="6.5703125" style="77" customWidth="1"/>
    <col min="12039" max="12039" width="5.7109375" style="77" customWidth="1"/>
    <col min="12040" max="12040" width="13.5703125" style="77" customWidth="1"/>
    <col min="12041" max="12041" width="75.85546875" style="77" customWidth="1"/>
    <col min="12042" max="12288" width="9.140625" style="77"/>
    <col min="12289" max="12289" width="8.140625" style="77" customWidth="1"/>
    <col min="12290" max="12290" width="5" style="77" customWidth="1"/>
    <col min="12291" max="12291" width="4.140625" style="77" customWidth="1"/>
    <col min="12292" max="12292" width="3.140625" style="77" customWidth="1"/>
    <col min="12293" max="12293" width="3.42578125" style="77" customWidth="1"/>
    <col min="12294" max="12294" width="6.5703125" style="77" customWidth="1"/>
    <col min="12295" max="12295" width="5.7109375" style="77" customWidth="1"/>
    <col min="12296" max="12296" width="13.5703125" style="77" customWidth="1"/>
    <col min="12297" max="12297" width="75.85546875" style="77" customWidth="1"/>
    <col min="12298" max="12544" width="9.140625" style="77"/>
    <col min="12545" max="12545" width="8.140625" style="77" customWidth="1"/>
    <col min="12546" max="12546" width="5" style="77" customWidth="1"/>
    <col min="12547" max="12547" width="4.140625" style="77" customWidth="1"/>
    <col min="12548" max="12548" width="3.140625" style="77" customWidth="1"/>
    <col min="12549" max="12549" width="3.42578125" style="77" customWidth="1"/>
    <col min="12550" max="12550" width="6.5703125" style="77" customWidth="1"/>
    <col min="12551" max="12551" width="5.7109375" style="77" customWidth="1"/>
    <col min="12552" max="12552" width="13.5703125" style="77" customWidth="1"/>
    <col min="12553" max="12553" width="75.85546875" style="77" customWidth="1"/>
    <col min="12554" max="12800" width="9.140625" style="77"/>
    <col min="12801" max="12801" width="8.140625" style="77" customWidth="1"/>
    <col min="12802" max="12802" width="5" style="77" customWidth="1"/>
    <col min="12803" max="12803" width="4.140625" style="77" customWidth="1"/>
    <col min="12804" max="12804" width="3.140625" style="77" customWidth="1"/>
    <col min="12805" max="12805" width="3.42578125" style="77" customWidth="1"/>
    <col min="12806" max="12806" width="6.5703125" style="77" customWidth="1"/>
    <col min="12807" max="12807" width="5.7109375" style="77" customWidth="1"/>
    <col min="12808" max="12808" width="13.5703125" style="77" customWidth="1"/>
    <col min="12809" max="12809" width="75.85546875" style="77" customWidth="1"/>
    <col min="12810" max="13056" width="9.140625" style="77"/>
    <col min="13057" max="13057" width="8.140625" style="77" customWidth="1"/>
    <col min="13058" max="13058" width="5" style="77" customWidth="1"/>
    <col min="13059" max="13059" width="4.140625" style="77" customWidth="1"/>
    <col min="13060" max="13060" width="3.140625" style="77" customWidth="1"/>
    <col min="13061" max="13061" width="3.42578125" style="77" customWidth="1"/>
    <col min="13062" max="13062" width="6.5703125" style="77" customWidth="1"/>
    <col min="13063" max="13063" width="5.7109375" style="77" customWidth="1"/>
    <col min="13064" max="13064" width="13.5703125" style="77" customWidth="1"/>
    <col min="13065" max="13065" width="75.85546875" style="77" customWidth="1"/>
    <col min="13066" max="13312" width="9.140625" style="77"/>
    <col min="13313" max="13313" width="8.140625" style="77" customWidth="1"/>
    <col min="13314" max="13314" width="5" style="77" customWidth="1"/>
    <col min="13315" max="13315" width="4.140625" style="77" customWidth="1"/>
    <col min="13316" max="13316" width="3.140625" style="77" customWidth="1"/>
    <col min="13317" max="13317" width="3.42578125" style="77" customWidth="1"/>
    <col min="13318" max="13318" width="6.5703125" style="77" customWidth="1"/>
    <col min="13319" max="13319" width="5.7109375" style="77" customWidth="1"/>
    <col min="13320" max="13320" width="13.5703125" style="77" customWidth="1"/>
    <col min="13321" max="13321" width="75.85546875" style="77" customWidth="1"/>
    <col min="13322" max="13568" width="9.140625" style="77"/>
    <col min="13569" max="13569" width="8.140625" style="77" customWidth="1"/>
    <col min="13570" max="13570" width="5" style="77" customWidth="1"/>
    <col min="13571" max="13571" width="4.140625" style="77" customWidth="1"/>
    <col min="13572" max="13572" width="3.140625" style="77" customWidth="1"/>
    <col min="13573" max="13573" width="3.42578125" style="77" customWidth="1"/>
    <col min="13574" max="13574" width="6.5703125" style="77" customWidth="1"/>
    <col min="13575" max="13575" width="5.7109375" style="77" customWidth="1"/>
    <col min="13576" max="13576" width="13.5703125" style="77" customWidth="1"/>
    <col min="13577" max="13577" width="75.85546875" style="77" customWidth="1"/>
    <col min="13578" max="13824" width="9.140625" style="77"/>
    <col min="13825" max="13825" width="8.140625" style="77" customWidth="1"/>
    <col min="13826" max="13826" width="5" style="77" customWidth="1"/>
    <col min="13827" max="13827" width="4.140625" style="77" customWidth="1"/>
    <col min="13828" max="13828" width="3.140625" style="77" customWidth="1"/>
    <col min="13829" max="13829" width="3.42578125" style="77" customWidth="1"/>
    <col min="13830" max="13830" width="6.5703125" style="77" customWidth="1"/>
    <col min="13831" max="13831" width="5.7109375" style="77" customWidth="1"/>
    <col min="13832" max="13832" width="13.5703125" style="77" customWidth="1"/>
    <col min="13833" max="13833" width="75.85546875" style="77" customWidth="1"/>
    <col min="13834" max="14080" width="9.140625" style="77"/>
    <col min="14081" max="14081" width="8.140625" style="77" customWidth="1"/>
    <col min="14082" max="14082" width="5" style="77" customWidth="1"/>
    <col min="14083" max="14083" width="4.140625" style="77" customWidth="1"/>
    <col min="14084" max="14084" width="3.140625" style="77" customWidth="1"/>
    <col min="14085" max="14085" width="3.42578125" style="77" customWidth="1"/>
    <col min="14086" max="14086" width="6.5703125" style="77" customWidth="1"/>
    <col min="14087" max="14087" width="5.7109375" style="77" customWidth="1"/>
    <col min="14088" max="14088" width="13.5703125" style="77" customWidth="1"/>
    <col min="14089" max="14089" width="75.85546875" style="77" customWidth="1"/>
    <col min="14090" max="14336" width="9.140625" style="77"/>
    <col min="14337" max="14337" width="8.140625" style="77" customWidth="1"/>
    <col min="14338" max="14338" width="5" style="77" customWidth="1"/>
    <col min="14339" max="14339" width="4.140625" style="77" customWidth="1"/>
    <col min="14340" max="14340" width="3.140625" style="77" customWidth="1"/>
    <col min="14341" max="14341" width="3.42578125" style="77" customWidth="1"/>
    <col min="14342" max="14342" width="6.5703125" style="77" customWidth="1"/>
    <col min="14343" max="14343" width="5.7109375" style="77" customWidth="1"/>
    <col min="14344" max="14344" width="13.5703125" style="77" customWidth="1"/>
    <col min="14345" max="14345" width="75.85546875" style="77" customWidth="1"/>
    <col min="14346" max="14592" width="9.140625" style="77"/>
    <col min="14593" max="14593" width="8.140625" style="77" customWidth="1"/>
    <col min="14594" max="14594" width="5" style="77" customWidth="1"/>
    <col min="14595" max="14595" width="4.140625" style="77" customWidth="1"/>
    <col min="14596" max="14596" width="3.140625" style="77" customWidth="1"/>
    <col min="14597" max="14597" width="3.42578125" style="77" customWidth="1"/>
    <col min="14598" max="14598" width="6.5703125" style="77" customWidth="1"/>
    <col min="14599" max="14599" width="5.7109375" style="77" customWidth="1"/>
    <col min="14600" max="14600" width="13.5703125" style="77" customWidth="1"/>
    <col min="14601" max="14601" width="75.85546875" style="77" customWidth="1"/>
    <col min="14602" max="14848" width="9.140625" style="77"/>
    <col min="14849" max="14849" width="8.140625" style="77" customWidth="1"/>
    <col min="14850" max="14850" width="5" style="77" customWidth="1"/>
    <col min="14851" max="14851" width="4.140625" style="77" customWidth="1"/>
    <col min="14852" max="14852" width="3.140625" style="77" customWidth="1"/>
    <col min="14853" max="14853" width="3.42578125" style="77" customWidth="1"/>
    <col min="14854" max="14854" width="6.5703125" style="77" customWidth="1"/>
    <col min="14855" max="14855" width="5.7109375" style="77" customWidth="1"/>
    <col min="14856" max="14856" width="13.5703125" style="77" customWidth="1"/>
    <col min="14857" max="14857" width="75.85546875" style="77" customWidth="1"/>
    <col min="14858" max="15104" width="9.140625" style="77"/>
    <col min="15105" max="15105" width="8.140625" style="77" customWidth="1"/>
    <col min="15106" max="15106" width="5" style="77" customWidth="1"/>
    <col min="15107" max="15107" width="4.140625" style="77" customWidth="1"/>
    <col min="15108" max="15108" width="3.140625" style="77" customWidth="1"/>
    <col min="15109" max="15109" width="3.42578125" style="77" customWidth="1"/>
    <col min="15110" max="15110" width="6.5703125" style="77" customWidth="1"/>
    <col min="15111" max="15111" width="5.7109375" style="77" customWidth="1"/>
    <col min="15112" max="15112" width="13.5703125" style="77" customWidth="1"/>
    <col min="15113" max="15113" width="75.85546875" style="77" customWidth="1"/>
    <col min="15114" max="15360" width="9.140625" style="77"/>
    <col min="15361" max="15361" width="8.140625" style="77" customWidth="1"/>
    <col min="15362" max="15362" width="5" style="77" customWidth="1"/>
    <col min="15363" max="15363" width="4.140625" style="77" customWidth="1"/>
    <col min="15364" max="15364" width="3.140625" style="77" customWidth="1"/>
    <col min="15365" max="15365" width="3.42578125" style="77" customWidth="1"/>
    <col min="15366" max="15366" width="6.5703125" style="77" customWidth="1"/>
    <col min="15367" max="15367" width="5.7109375" style="77" customWidth="1"/>
    <col min="15368" max="15368" width="13.5703125" style="77" customWidth="1"/>
    <col min="15369" max="15369" width="75.85546875" style="77" customWidth="1"/>
    <col min="15370" max="15616" width="9.140625" style="77"/>
    <col min="15617" max="15617" width="8.140625" style="77" customWidth="1"/>
    <col min="15618" max="15618" width="5" style="77" customWidth="1"/>
    <col min="15619" max="15619" width="4.140625" style="77" customWidth="1"/>
    <col min="15620" max="15620" width="3.140625" style="77" customWidth="1"/>
    <col min="15621" max="15621" width="3.42578125" style="77" customWidth="1"/>
    <col min="15622" max="15622" width="6.5703125" style="77" customWidth="1"/>
    <col min="15623" max="15623" width="5.7109375" style="77" customWidth="1"/>
    <col min="15624" max="15624" width="13.5703125" style="77" customWidth="1"/>
    <col min="15625" max="15625" width="75.85546875" style="77" customWidth="1"/>
    <col min="15626" max="15872" width="9.140625" style="77"/>
    <col min="15873" max="15873" width="8.140625" style="77" customWidth="1"/>
    <col min="15874" max="15874" width="5" style="77" customWidth="1"/>
    <col min="15875" max="15875" width="4.140625" style="77" customWidth="1"/>
    <col min="15876" max="15876" width="3.140625" style="77" customWidth="1"/>
    <col min="15877" max="15877" width="3.42578125" style="77" customWidth="1"/>
    <col min="15878" max="15878" width="6.5703125" style="77" customWidth="1"/>
    <col min="15879" max="15879" width="5.7109375" style="77" customWidth="1"/>
    <col min="15880" max="15880" width="13.5703125" style="77" customWidth="1"/>
    <col min="15881" max="15881" width="75.85546875" style="77" customWidth="1"/>
    <col min="15882" max="16128" width="9.140625" style="77"/>
    <col min="16129" max="16129" width="8.140625" style="77" customWidth="1"/>
    <col min="16130" max="16130" width="5" style="77" customWidth="1"/>
    <col min="16131" max="16131" width="4.140625" style="77" customWidth="1"/>
    <col min="16132" max="16132" width="3.140625" style="77" customWidth="1"/>
    <col min="16133" max="16133" width="3.42578125" style="77" customWidth="1"/>
    <col min="16134" max="16134" width="6.5703125" style="77" customWidth="1"/>
    <col min="16135" max="16135" width="5.7109375" style="77" customWidth="1"/>
    <col min="16136" max="16136" width="13.5703125" style="77" customWidth="1"/>
    <col min="16137" max="16137" width="75.85546875" style="77" customWidth="1"/>
    <col min="16138" max="16384" width="9.140625" style="77"/>
  </cols>
  <sheetData>
    <row r="1" spans="1:10" ht="15" customHeight="1" x14ac:dyDescent="0.2">
      <c r="I1" s="92" t="s">
        <v>77</v>
      </c>
    </row>
    <row r="2" spans="1:10" ht="15" customHeight="1" x14ac:dyDescent="0.2">
      <c r="I2" s="92" t="s">
        <v>437</v>
      </c>
    </row>
    <row r="3" spans="1:10" ht="15" customHeight="1" x14ac:dyDescent="0.2">
      <c r="A3" s="78"/>
      <c r="B3" s="78"/>
      <c r="C3" s="78"/>
      <c r="D3" s="78"/>
      <c r="E3" s="78"/>
      <c r="F3" s="78"/>
      <c r="G3" s="78"/>
      <c r="H3" s="78"/>
      <c r="I3" s="92" t="s">
        <v>35</v>
      </c>
      <c r="J3" s="79"/>
    </row>
    <row r="4" spans="1:10" ht="15" customHeight="1" x14ac:dyDescent="0.2">
      <c r="A4" s="78"/>
      <c r="B4" s="78"/>
      <c r="C4" s="78"/>
      <c r="D4" s="78"/>
      <c r="E4" s="78"/>
      <c r="F4" s="78"/>
      <c r="G4" s="78"/>
      <c r="H4" s="78"/>
      <c r="I4" s="92" t="s">
        <v>262</v>
      </c>
      <c r="J4" s="79"/>
    </row>
    <row r="5" spans="1:10" ht="15" customHeight="1" x14ac:dyDescent="0.2">
      <c r="A5" s="78"/>
      <c r="B5" s="78"/>
      <c r="C5" s="78"/>
      <c r="D5" s="78"/>
      <c r="E5" s="78"/>
      <c r="F5" s="78"/>
      <c r="G5" s="78"/>
      <c r="H5" s="78"/>
      <c r="I5" s="92" t="s">
        <v>247</v>
      </c>
      <c r="J5" s="79"/>
    </row>
    <row r="6" spans="1:10" ht="15" customHeight="1" x14ac:dyDescent="0.2">
      <c r="A6" s="78"/>
      <c r="B6" s="78"/>
      <c r="C6" s="78"/>
      <c r="D6" s="78"/>
      <c r="E6" s="78"/>
      <c r="F6" s="78"/>
      <c r="G6" s="78"/>
      <c r="H6" s="78"/>
      <c r="I6" s="92" t="s">
        <v>399</v>
      </c>
      <c r="J6" s="79"/>
    </row>
    <row r="7" spans="1:10" ht="11.25" customHeight="1" x14ac:dyDescent="0.2">
      <c r="A7" s="78"/>
      <c r="B7" s="78"/>
      <c r="C7" s="78"/>
      <c r="D7" s="78"/>
      <c r="E7" s="78"/>
      <c r="F7" s="78"/>
      <c r="G7" s="78"/>
      <c r="H7" s="78"/>
      <c r="I7" s="118" t="s">
        <v>438</v>
      </c>
      <c r="J7" s="79"/>
    </row>
    <row r="8" spans="1:10" ht="11.25" customHeight="1" x14ac:dyDescent="0.2">
      <c r="A8" s="78"/>
      <c r="B8" s="78"/>
      <c r="C8" s="78"/>
      <c r="D8" s="78"/>
      <c r="E8" s="78"/>
      <c r="F8" s="78"/>
      <c r="G8" s="78"/>
      <c r="H8" s="78"/>
      <c r="I8" s="80"/>
      <c r="J8" s="79"/>
    </row>
    <row r="9" spans="1:10" ht="11.25" customHeight="1" x14ac:dyDescent="0.2">
      <c r="A9" s="78"/>
      <c r="B9" s="78"/>
      <c r="C9" s="78"/>
      <c r="D9" s="78"/>
      <c r="E9" s="78"/>
      <c r="F9" s="78"/>
      <c r="G9" s="78"/>
      <c r="H9" s="78"/>
      <c r="I9" s="80"/>
      <c r="J9" s="79"/>
    </row>
    <row r="10" spans="1:10" ht="11.25" customHeight="1" x14ac:dyDescent="0.2">
      <c r="A10" s="78"/>
      <c r="B10" s="78"/>
      <c r="C10" s="78"/>
      <c r="D10" s="78"/>
      <c r="E10" s="78"/>
      <c r="F10" s="78"/>
      <c r="G10" s="78"/>
      <c r="H10" s="78"/>
      <c r="J10" s="79"/>
    </row>
    <row r="11" spans="1:10" ht="66" customHeight="1" x14ac:dyDescent="0.3">
      <c r="A11" s="636" t="s">
        <v>406</v>
      </c>
      <c r="B11" s="636"/>
      <c r="C11" s="636"/>
      <c r="D11" s="636"/>
      <c r="E11" s="636"/>
      <c r="F11" s="636"/>
      <c r="G11" s="636"/>
      <c r="H11" s="636"/>
      <c r="I11" s="636"/>
      <c r="J11" s="79"/>
    </row>
    <row r="12" spans="1:10" ht="13.5" thickBot="1" x14ac:dyDescent="0.25">
      <c r="A12" s="78"/>
      <c r="B12" s="78"/>
      <c r="C12" s="78"/>
      <c r="D12" s="78"/>
      <c r="E12" s="78"/>
      <c r="F12" s="78"/>
      <c r="G12" s="78"/>
      <c r="H12" s="78"/>
      <c r="I12" s="78"/>
    </row>
    <row r="13" spans="1:10" ht="38.25" customHeight="1" thickBot="1" x14ac:dyDescent="0.35">
      <c r="A13" s="637" t="s">
        <v>263</v>
      </c>
      <c r="B13" s="638"/>
      <c r="C13" s="638"/>
      <c r="D13" s="638"/>
      <c r="E13" s="638"/>
      <c r="F13" s="638"/>
      <c r="G13" s="638"/>
      <c r="H13" s="639"/>
      <c r="I13" s="640" t="s">
        <v>264</v>
      </c>
    </row>
    <row r="14" spans="1:10" ht="38.25" customHeight="1" thickBot="1" x14ac:dyDescent="0.35">
      <c r="A14" s="643" t="s">
        <v>265</v>
      </c>
      <c r="B14" s="643" t="s">
        <v>266</v>
      </c>
      <c r="C14" s="645" t="s">
        <v>1</v>
      </c>
      <c r="D14" s="637" t="s">
        <v>2</v>
      </c>
      <c r="E14" s="638"/>
      <c r="F14" s="639"/>
      <c r="G14" s="646" t="s">
        <v>75</v>
      </c>
      <c r="H14" s="647"/>
      <c r="I14" s="641"/>
    </row>
    <row r="15" spans="1:10" ht="176.25" customHeight="1" thickBot="1" x14ac:dyDescent="0.25">
      <c r="A15" s="644"/>
      <c r="B15" s="644"/>
      <c r="C15" s="644"/>
      <c r="D15" s="81"/>
      <c r="E15" s="82" t="s">
        <v>3</v>
      </c>
      <c r="F15" s="82" t="s">
        <v>4</v>
      </c>
      <c r="G15" s="83" t="s">
        <v>267</v>
      </c>
      <c r="H15" s="83" t="s">
        <v>268</v>
      </c>
      <c r="I15" s="642"/>
    </row>
    <row r="16" spans="1:10" s="78" customFormat="1" ht="40.5" customHeight="1" thickBot="1" x14ac:dyDescent="0.35">
      <c r="A16" s="633" t="s">
        <v>42</v>
      </c>
      <c r="B16" s="634"/>
      <c r="C16" s="634"/>
      <c r="D16" s="634"/>
      <c r="E16" s="634"/>
      <c r="F16" s="634"/>
      <c r="G16" s="634"/>
      <c r="H16" s="634"/>
      <c r="I16" s="635"/>
    </row>
    <row r="17" spans="1:9" ht="33.75" customHeight="1" x14ac:dyDescent="0.25">
      <c r="A17" s="84" t="s">
        <v>36</v>
      </c>
      <c r="B17" s="85" t="s">
        <v>9</v>
      </c>
      <c r="C17" s="85" t="s">
        <v>13</v>
      </c>
      <c r="D17" s="85" t="s">
        <v>19</v>
      </c>
      <c r="E17" s="85" t="s">
        <v>9</v>
      </c>
      <c r="F17" s="85" t="s">
        <v>14</v>
      </c>
      <c r="G17" s="85" t="s">
        <v>10</v>
      </c>
      <c r="H17" s="85" t="s">
        <v>38</v>
      </c>
      <c r="I17" s="86" t="s">
        <v>269</v>
      </c>
    </row>
    <row r="18" spans="1:9" ht="37.5" customHeight="1" thickBot="1" x14ac:dyDescent="0.3">
      <c r="A18" s="87" t="s">
        <v>36</v>
      </c>
      <c r="B18" s="88" t="s">
        <v>9</v>
      </c>
      <c r="C18" s="88" t="s">
        <v>13</v>
      </c>
      <c r="D18" s="88" t="s">
        <v>19</v>
      </c>
      <c r="E18" s="88" t="s">
        <v>9</v>
      </c>
      <c r="F18" s="88" t="s">
        <v>14</v>
      </c>
      <c r="G18" s="88" t="s">
        <v>10</v>
      </c>
      <c r="H18" s="88" t="s">
        <v>40</v>
      </c>
      <c r="I18" s="89" t="s">
        <v>270</v>
      </c>
    </row>
    <row r="19" spans="1:9" ht="14.25" x14ac:dyDescent="0.2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14.25" x14ac:dyDescent="0.2">
      <c r="A20" s="90"/>
      <c r="B20" s="90"/>
      <c r="C20" s="90"/>
      <c r="D20" s="90"/>
      <c r="E20" s="90"/>
      <c r="F20" s="90"/>
      <c r="G20" s="90"/>
      <c r="H20" s="90"/>
      <c r="I20" s="90"/>
    </row>
    <row r="21" spans="1:9" ht="15" x14ac:dyDescent="0.25">
      <c r="A21" s="91"/>
      <c r="B21" s="91"/>
      <c r="C21" s="91"/>
      <c r="D21" s="91"/>
      <c r="E21" s="91"/>
      <c r="F21" s="91"/>
      <c r="G21" s="91"/>
      <c r="H21" s="91"/>
      <c r="I21" s="91"/>
    </row>
    <row r="22" spans="1:9" ht="15" x14ac:dyDescent="0.25">
      <c r="A22" s="91"/>
      <c r="B22" s="91"/>
      <c r="C22" s="91"/>
      <c r="D22" s="91"/>
      <c r="E22" s="91"/>
      <c r="F22" s="91"/>
      <c r="G22" s="91"/>
      <c r="H22" s="91"/>
      <c r="I22" s="91"/>
    </row>
  </sheetData>
  <mergeCells count="9">
    <mergeCell ref="A16:I16"/>
    <mergeCell ref="A11:I11"/>
    <mergeCell ref="A13:H13"/>
    <mergeCell ref="I13:I15"/>
    <mergeCell ref="A14:A15"/>
    <mergeCell ref="B14:B15"/>
    <mergeCell ref="C14:C15"/>
    <mergeCell ref="D14:F14"/>
    <mergeCell ref="G14:H14"/>
  </mergeCells>
  <pageMargins left="1.0236220472440944" right="0.43307086614173229" top="0.31496062992125984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5"/>
  <sheetViews>
    <sheetView view="pageBreakPreview" zoomScaleNormal="100" zoomScaleSheetLayoutView="100" workbookViewId="0"/>
  </sheetViews>
  <sheetFormatPr defaultColWidth="13.85546875" defaultRowHeight="15.75" x14ac:dyDescent="0.25"/>
  <cols>
    <col min="1" max="1" width="13.85546875" style="4"/>
    <col min="2" max="2" width="45.85546875" style="3" customWidth="1"/>
    <col min="3" max="4" width="4.140625" style="3" bestFit="1" customWidth="1"/>
    <col min="5" max="7" width="4.28515625" style="3" customWidth="1"/>
    <col min="8" max="8" width="5.85546875" style="3" customWidth="1"/>
    <col min="9" max="9" width="15.7109375" style="3" customWidth="1"/>
    <col min="10" max="10" width="15.140625" style="13" hidden="1" customWidth="1"/>
    <col min="11" max="12" width="17.7109375" style="13" customWidth="1"/>
    <col min="13" max="13" width="17.7109375" style="4" customWidth="1"/>
    <col min="14" max="254" width="9.140625" style="4" customWidth="1"/>
    <col min="255" max="16384" width="13.85546875" style="4"/>
  </cols>
  <sheetData>
    <row r="1" spans="1:13" ht="15.75" customHeight="1" x14ac:dyDescent="0.25">
      <c r="B1" s="24"/>
      <c r="J1" s="1"/>
      <c r="K1" s="1"/>
      <c r="M1" s="62" t="s">
        <v>316</v>
      </c>
    </row>
    <row r="2" spans="1:13" ht="15.75" customHeight="1" x14ac:dyDescent="0.25">
      <c r="B2" s="24"/>
      <c r="J2" s="1"/>
      <c r="K2" s="1"/>
      <c r="M2" s="164" t="s">
        <v>437</v>
      </c>
    </row>
    <row r="3" spans="1:13" ht="15.75" customHeight="1" x14ac:dyDescent="0.25">
      <c r="B3" s="24"/>
      <c r="J3" s="1"/>
      <c r="K3" s="1"/>
      <c r="M3" s="164" t="s">
        <v>35</v>
      </c>
    </row>
    <row r="4" spans="1:13" ht="15.75" customHeight="1" x14ac:dyDescent="0.25">
      <c r="J4" s="1"/>
      <c r="K4" s="1"/>
      <c r="M4" s="164" t="s">
        <v>262</v>
      </c>
    </row>
    <row r="5" spans="1:13" ht="15.75" customHeight="1" x14ac:dyDescent="0.25">
      <c r="J5" s="1"/>
      <c r="K5" s="1"/>
      <c r="M5" s="164" t="s">
        <v>247</v>
      </c>
    </row>
    <row r="6" spans="1:13" ht="15.75" customHeight="1" x14ac:dyDescent="0.25">
      <c r="J6" s="1"/>
      <c r="K6" s="1"/>
      <c r="M6" s="164" t="s">
        <v>399</v>
      </c>
    </row>
    <row r="7" spans="1:13" ht="15.75" customHeight="1" x14ac:dyDescent="0.25">
      <c r="J7" s="6"/>
      <c r="K7" s="6"/>
      <c r="M7" s="119" t="s">
        <v>438</v>
      </c>
    </row>
    <row r="8" spans="1:13" ht="15.75" customHeight="1" x14ac:dyDescent="0.25">
      <c r="J8" s="6"/>
      <c r="K8" s="6"/>
      <c r="L8" s="6"/>
    </row>
    <row r="9" spans="1:13" ht="39" customHeight="1" x14ac:dyDescent="0.25">
      <c r="B9" s="653" t="s">
        <v>407</v>
      </c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</row>
    <row r="11" spans="1:13" ht="48" customHeight="1" x14ac:dyDescent="0.25">
      <c r="A11" s="654" t="s">
        <v>398</v>
      </c>
      <c r="B11" s="651" t="s">
        <v>73</v>
      </c>
      <c r="C11" s="648" t="s">
        <v>74</v>
      </c>
      <c r="D11" s="649"/>
      <c r="E11" s="649"/>
      <c r="F11" s="649"/>
      <c r="G11" s="649"/>
      <c r="H11" s="649"/>
      <c r="I11" s="650"/>
      <c r="J11" s="40" t="s">
        <v>76</v>
      </c>
      <c r="K11" s="40" t="s">
        <v>76</v>
      </c>
      <c r="L11" s="40" t="s">
        <v>76</v>
      </c>
      <c r="M11" s="40" t="s">
        <v>76</v>
      </c>
    </row>
    <row r="12" spans="1:13" ht="168" customHeight="1" x14ac:dyDescent="0.25">
      <c r="A12" s="655"/>
      <c r="B12" s="652"/>
      <c r="C12" s="2" t="s">
        <v>0</v>
      </c>
      <c r="D12" s="2" t="s">
        <v>1</v>
      </c>
      <c r="E12" s="2" t="s">
        <v>2</v>
      </c>
      <c r="F12" s="2" t="s">
        <v>3</v>
      </c>
      <c r="G12" s="2" t="s">
        <v>4</v>
      </c>
      <c r="H12" s="2" t="s">
        <v>75</v>
      </c>
      <c r="I12" s="2" t="s">
        <v>37</v>
      </c>
      <c r="J12" s="22" t="s">
        <v>44</v>
      </c>
      <c r="K12" s="22" t="s">
        <v>226</v>
      </c>
      <c r="L12" s="22" t="s">
        <v>342</v>
      </c>
      <c r="M12" s="22" t="s">
        <v>408</v>
      </c>
    </row>
    <row r="13" spans="1:13" s="17" customFormat="1" ht="15.75" hidden="1" customHeight="1" x14ac:dyDescent="0.25">
      <c r="A13" s="217"/>
      <c r="B13" s="11" t="s">
        <v>58</v>
      </c>
      <c r="C13" s="11" t="s">
        <v>9</v>
      </c>
      <c r="D13" s="11" t="s">
        <v>19</v>
      </c>
      <c r="E13" s="11" t="s">
        <v>47</v>
      </c>
      <c r="F13" s="11" t="s">
        <v>47</v>
      </c>
      <c r="G13" s="11" t="s">
        <v>47</v>
      </c>
      <c r="H13" s="11" t="s">
        <v>10</v>
      </c>
      <c r="I13" s="11" t="s">
        <v>32</v>
      </c>
      <c r="J13" s="12"/>
      <c r="K13" s="12"/>
      <c r="L13" s="12"/>
      <c r="M13" s="12"/>
    </row>
    <row r="14" spans="1:13" s="14" customFormat="1" ht="15.75" hidden="1" customHeight="1" x14ac:dyDescent="0.25">
      <c r="A14" s="218"/>
      <c r="B14" s="11" t="s">
        <v>58</v>
      </c>
      <c r="C14" s="7" t="s">
        <v>9</v>
      </c>
      <c r="D14" s="7" t="s">
        <v>19</v>
      </c>
      <c r="E14" s="7" t="s">
        <v>47</v>
      </c>
      <c r="F14" s="7" t="s">
        <v>47</v>
      </c>
      <c r="G14" s="7" t="s">
        <v>47</v>
      </c>
      <c r="H14" s="7" t="s">
        <v>10</v>
      </c>
      <c r="I14" s="7" t="s">
        <v>59</v>
      </c>
      <c r="J14" s="8"/>
      <c r="K14" s="8"/>
      <c r="L14" s="8"/>
      <c r="M14" s="8"/>
    </row>
    <row r="15" spans="1:13" s="15" customFormat="1" ht="37.5" hidden="1" customHeight="1" x14ac:dyDescent="0.25">
      <c r="A15" s="219"/>
      <c r="B15" s="11" t="s">
        <v>58</v>
      </c>
      <c r="C15" s="9" t="s">
        <v>9</v>
      </c>
      <c r="D15" s="9" t="s">
        <v>19</v>
      </c>
      <c r="E15" s="9" t="s">
        <v>47</v>
      </c>
      <c r="F15" s="9" t="s">
        <v>47</v>
      </c>
      <c r="G15" s="9" t="s">
        <v>14</v>
      </c>
      <c r="H15" s="9" t="s">
        <v>10</v>
      </c>
      <c r="I15" s="9" t="s">
        <v>60</v>
      </c>
      <c r="J15" s="10"/>
      <c r="K15" s="10"/>
      <c r="L15" s="10"/>
      <c r="M15" s="10"/>
    </row>
    <row r="16" spans="1:13" s="16" customFormat="1" ht="44.25" hidden="1" customHeight="1" x14ac:dyDescent="0.25">
      <c r="A16" s="220"/>
      <c r="B16" s="11" t="s">
        <v>58</v>
      </c>
      <c r="C16" s="7" t="s">
        <v>9</v>
      </c>
      <c r="D16" s="7" t="s">
        <v>19</v>
      </c>
      <c r="E16" s="7" t="s">
        <v>47</v>
      </c>
      <c r="F16" s="7" t="s">
        <v>47</v>
      </c>
      <c r="G16" s="7" t="s">
        <v>47</v>
      </c>
      <c r="H16" s="7" t="s">
        <v>10</v>
      </c>
      <c r="I16" s="7" t="s">
        <v>61</v>
      </c>
      <c r="J16" s="8"/>
      <c r="K16" s="8"/>
      <c r="L16" s="8"/>
      <c r="M16" s="8"/>
    </row>
    <row r="17" spans="1:13" s="15" customFormat="1" ht="15.75" hidden="1" customHeight="1" x14ac:dyDescent="0.25">
      <c r="A17" s="219"/>
      <c r="B17" s="11" t="s">
        <v>58</v>
      </c>
      <c r="C17" s="9" t="s">
        <v>9</v>
      </c>
      <c r="D17" s="9" t="s">
        <v>19</v>
      </c>
      <c r="E17" s="9" t="s">
        <v>47</v>
      </c>
      <c r="F17" s="9" t="s">
        <v>47</v>
      </c>
      <c r="G17" s="9" t="s">
        <v>14</v>
      </c>
      <c r="H17" s="9" t="s">
        <v>10</v>
      </c>
      <c r="I17" s="9" t="s">
        <v>62</v>
      </c>
      <c r="J17" s="10"/>
      <c r="K17" s="10"/>
      <c r="L17" s="10"/>
      <c r="M17" s="10"/>
    </row>
    <row r="18" spans="1:13" s="17" customFormat="1" ht="37.5" customHeight="1" x14ac:dyDescent="0.25">
      <c r="A18" s="291">
        <v>1</v>
      </c>
      <c r="B18" s="23" t="s">
        <v>63</v>
      </c>
      <c r="C18" s="11" t="s">
        <v>9</v>
      </c>
      <c r="D18" s="11" t="s">
        <v>13</v>
      </c>
      <c r="E18" s="11" t="s">
        <v>47</v>
      </c>
      <c r="F18" s="11" t="s">
        <v>47</v>
      </c>
      <c r="G18" s="11" t="s">
        <v>47</v>
      </c>
      <c r="H18" s="11" t="s">
        <v>10</v>
      </c>
      <c r="I18" s="11" t="s">
        <v>32</v>
      </c>
      <c r="J18" s="21" t="e">
        <v>#REF!</v>
      </c>
      <c r="K18" s="21">
        <v>0</v>
      </c>
      <c r="L18" s="21">
        <v>0</v>
      </c>
      <c r="M18" s="21">
        <v>0</v>
      </c>
    </row>
    <row r="19" spans="1:13" s="14" customFormat="1" x14ac:dyDescent="0.25">
      <c r="A19" s="291">
        <v>2</v>
      </c>
      <c r="B19" s="23" t="s">
        <v>65</v>
      </c>
      <c r="C19" s="11" t="s">
        <v>9</v>
      </c>
      <c r="D19" s="11" t="s">
        <v>13</v>
      </c>
      <c r="E19" s="11" t="s">
        <v>47</v>
      </c>
      <c r="F19" s="11" t="s">
        <v>47</v>
      </c>
      <c r="G19" s="11" t="s">
        <v>47</v>
      </c>
      <c r="H19" s="11" t="s">
        <v>10</v>
      </c>
      <c r="I19" s="11" t="s">
        <v>64</v>
      </c>
      <c r="J19" s="21">
        <v>-14519530.07</v>
      </c>
      <c r="K19" s="21">
        <v>-11572095.5</v>
      </c>
      <c r="L19" s="21">
        <v>-9834563.4600000009</v>
      </c>
      <c r="M19" s="21">
        <v>-10180813.460000001</v>
      </c>
    </row>
    <row r="20" spans="1:13" s="15" customFormat="1" ht="34.5" customHeight="1" x14ac:dyDescent="0.25">
      <c r="A20" s="291">
        <v>3</v>
      </c>
      <c r="B20" s="23" t="s">
        <v>66</v>
      </c>
      <c r="C20" s="11" t="s">
        <v>9</v>
      </c>
      <c r="D20" s="11" t="s">
        <v>13</v>
      </c>
      <c r="E20" s="11" t="s">
        <v>19</v>
      </c>
      <c r="F20" s="11" t="s">
        <v>47</v>
      </c>
      <c r="G20" s="11" t="s">
        <v>47</v>
      </c>
      <c r="H20" s="11" t="s">
        <v>10</v>
      </c>
      <c r="I20" s="11" t="s">
        <v>64</v>
      </c>
      <c r="J20" s="21">
        <v>-14519530.07</v>
      </c>
      <c r="K20" s="21">
        <v>-11572095.5</v>
      </c>
      <c r="L20" s="21">
        <v>-9834563.4600000009</v>
      </c>
      <c r="M20" s="21">
        <v>-10180813.460000001</v>
      </c>
    </row>
    <row r="21" spans="1:13" s="15" customFormat="1" ht="33.75" customHeight="1" x14ac:dyDescent="0.25">
      <c r="A21" s="291">
        <v>4</v>
      </c>
      <c r="B21" s="23" t="s">
        <v>67</v>
      </c>
      <c r="C21" s="11" t="s">
        <v>9</v>
      </c>
      <c r="D21" s="11" t="s">
        <v>13</v>
      </c>
      <c r="E21" s="11" t="s">
        <v>19</v>
      </c>
      <c r="F21" s="11" t="s">
        <v>9</v>
      </c>
      <c r="G21" s="11" t="s">
        <v>47</v>
      </c>
      <c r="H21" s="11" t="s">
        <v>10</v>
      </c>
      <c r="I21" s="11" t="s">
        <v>38</v>
      </c>
      <c r="J21" s="21">
        <v>-14519530.07</v>
      </c>
      <c r="K21" s="21">
        <v>-11572095.5</v>
      </c>
      <c r="L21" s="21">
        <v>-9834563.4600000009</v>
      </c>
      <c r="M21" s="21">
        <v>-10180813.460000001</v>
      </c>
    </row>
    <row r="22" spans="1:13" s="18" customFormat="1" ht="33" customHeight="1" x14ac:dyDescent="0.25">
      <c r="A22" s="291">
        <v>5</v>
      </c>
      <c r="B22" s="23" t="s">
        <v>39</v>
      </c>
      <c r="C22" s="11" t="s">
        <v>9</v>
      </c>
      <c r="D22" s="11" t="s">
        <v>13</v>
      </c>
      <c r="E22" s="11" t="s">
        <v>19</v>
      </c>
      <c r="F22" s="11" t="s">
        <v>9</v>
      </c>
      <c r="G22" s="11" t="s">
        <v>14</v>
      </c>
      <c r="H22" s="11" t="s">
        <v>10</v>
      </c>
      <c r="I22" s="11" t="s">
        <v>38</v>
      </c>
      <c r="J22" s="21">
        <v>-14519530.07</v>
      </c>
      <c r="K22" s="21">
        <v>-11572095.5</v>
      </c>
      <c r="L22" s="21">
        <v>-9834563.4600000009</v>
      </c>
      <c r="M22" s="21">
        <v>-10180813.460000001</v>
      </c>
    </row>
    <row r="23" spans="1:13" s="14" customFormat="1" ht="18.75" customHeight="1" x14ac:dyDescent="0.25">
      <c r="A23" s="291">
        <v>6</v>
      </c>
      <c r="B23" s="23" t="s">
        <v>69</v>
      </c>
      <c r="C23" s="11" t="s">
        <v>9</v>
      </c>
      <c r="D23" s="11" t="s">
        <v>13</v>
      </c>
      <c r="E23" s="11" t="s">
        <v>47</v>
      </c>
      <c r="F23" s="11" t="s">
        <v>47</v>
      </c>
      <c r="G23" s="11" t="s">
        <v>47</v>
      </c>
      <c r="H23" s="11" t="s">
        <v>10</v>
      </c>
      <c r="I23" s="11" t="s">
        <v>68</v>
      </c>
      <c r="J23" s="21" t="e">
        <v>#REF!</v>
      </c>
      <c r="K23" s="21">
        <v>11572095.5</v>
      </c>
      <c r="L23" s="21">
        <v>9834563.4600000009</v>
      </c>
      <c r="M23" s="21">
        <v>10180813.460000001</v>
      </c>
    </row>
    <row r="24" spans="1:13" s="15" customFormat="1" ht="31.5" customHeight="1" x14ac:dyDescent="0.25">
      <c r="A24" s="291">
        <v>7</v>
      </c>
      <c r="B24" s="23" t="s">
        <v>70</v>
      </c>
      <c r="C24" s="11" t="s">
        <v>9</v>
      </c>
      <c r="D24" s="11" t="s">
        <v>13</v>
      </c>
      <c r="E24" s="11" t="s">
        <v>19</v>
      </c>
      <c r="F24" s="11" t="s">
        <v>47</v>
      </c>
      <c r="G24" s="11" t="s">
        <v>47</v>
      </c>
      <c r="H24" s="11" t="s">
        <v>10</v>
      </c>
      <c r="I24" s="11" t="s">
        <v>68</v>
      </c>
      <c r="J24" s="21" t="e">
        <v>#REF!</v>
      </c>
      <c r="K24" s="21">
        <v>11572095.5</v>
      </c>
      <c r="L24" s="21">
        <v>9834563.4600000009</v>
      </c>
      <c r="M24" s="21">
        <v>10180813.460000001</v>
      </c>
    </row>
    <row r="25" spans="1:13" s="15" customFormat="1" ht="31.5" customHeight="1" x14ac:dyDescent="0.25">
      <c r="A25" s="291">
        <v>8</v>
      </c>
      <c r="B25" s="23" t="s">
        <v>71</v>
      </c>
      <c r="C25" s="11" t="s">
        <v>9</v>
      </c>
      <c r="D25" s="11" t="s">
        <v>13</v>
      </c>
      <c r="E25" s="11" t="s">
        <v>19</v>
      </c>
      <c r="F25" s="11" t="s">
        <v>9</v>
      </c>
      <c r="G25" s="11" t="s">
        <v>47</v>
      </c>
      <c r="H25" s="11" t="s">
        <v>10</v>
      </c>
      <c r="I25" s="11" t="s">
        <v>40</v>
      </c>
      <c r="J25" s="21" t="e">
        <v>#REF!</v>
      </c>
      <c r="K25" s="21">
        <v>11572095.5</v>
      </c>
      <c r="L25" s="21">
        <v>9834563.4600000009</v>
      </c>
      <c r="M25" s="21">
        <v>10180813.460000001</v>
      </c>
    </row>
    <row r="26" spans="1:13" s="18" customFormat="1" ht="37.5" customHeight="1" x14ac:dyDescent="0.25">
      <c r="A26" s="291">
        <v>9</v>
      </c>
      <c r="B26" s="23" t="s">
        <v>41</v>
      </c>
      <c r="C26" s="11" t="s">
        <v>9</v>
      </c>
      <c r="D26" s="11" t="s">
        <v>13</v>
      </c>
      <c r="E26" s="11" t="s">
        <v>19</v>
      </c>
      <c r="F26" s="11" t="s">
        <v>9</v>
      </c>
      <c r="G26" s="11" t="s">
        <v>14</v>
      </c>
      <c r="H26" s="11" t="s">
        <v>10</v>
      </c>
      <c r="I26" s="11" t="s">
        <v>40</v>
      </c>
      <c r="J26" s="21" t="e">
        <v>#REF!</v>
      </c>
      <c r="K26" s="21">
        <v>11572095.5</v>
      </c>
      <c r="L26" s="21">
        <v>9834563.4600000009</v>
      </c>
      <c r="M26" s="21">
        <v>10180813.460000001</v>
      </c>
    </row>
    <row r="27" spans="1:13" s="17" customFormat="1" ht="26.25" customHeight="1" x14ac:dyDescent="0.25">
      <c r="A27" s="291">
        <v>10</v>
      </c>
      <c r="B27" s="23" t="s">
        <v>72</v>
      </c>
      <c r="C27" s="11"/>
      <c r="D27" s="11"/>
      <c r="E27" s="11"/>
      <c r="F27" s="11"/>
      <c r="G27" s="11"/>
      <c r="H27" s="11"/>
      <c r="I27" s="11"/>
      <c r="J27" s="21" t="e">
        <v>#REF!</v>
      </c>
      <c r="K27" s="21">
        <v>0</v>
      </c>
      <c r="L27" s="21">
        <v>0</v>
      </c>
      <c r="M27" s="21">
        <v>0</v>
      </c>
    </row>
    <row r="28" spans="1:13" s="17" customFormat="1" x14ac:dyDescent="0.25">
      <c r="B28" s="19"/>
      <c r="C28" s="5"/>
      <c r="D28" s="5"/>
      <c r="E28" s="5"/>
      <c r="F28" s="5"/>
      <c r="G28" s="5"/>
      <c r="H28" s="5"/>
      <c r="I28" s="5"/>
      <c r="J28" s="20"/>
      <c r="K28" s="20"/>
      <c r="L28" s="20"/>
    </row>
    <row r="29" spans="1:13" s="17" customFormat="1" x14ac:dyDescent="0.25">
      <c r="B29" s="19"/>
      <c r="C29" s="5"/>
      <c r="D29" s="5"/>
      <c r="E29" s="5"/>
      <c r="F29" s="5"/>
      <c r="G29" s="5"/>
      <c r="H29" s="5"/>
      <c r="I29" s="5"/>
      <c r="J29" s="20"/>
      <c r="K29" s="20"/>
      <c r="L29" s="20"/>
    </row>
    <row r="30" spans="1:13" s="17" customFormat="1" x14ac:dyDescent="0.25">
      <c r="B30" s="19"/>
      <c r="C30" s="5"/>
      <c r="D30" s="5"/>
      <c r="E30" s="5"/>
      <c r="F30" s="5"/>
      <c r="G30" s="5"/>
      <c r="H30" s="5"/>
      <c r="I30" s="5"/>
      <c r="J30" s="20"/>
      <c r="K30" s="20"/>
      <c r="L30" s="20"/>
    </row>
    <row r="31" spans="1:13" s="17" customFormat="1" x14ac:dyDescent="0.25">
      <c r="B31" s="19"/>
      <c r="C31" s="5"/>
      <c r="D31" s="5"/>
      <c r="E31" s="5"/>
      <c r="F31" s="5"/>
      <c r="G31" s="5"/>
      <c r="H31" s="5"/>
      <c r="I31" s="5"/>
      <c r="J31" s="20"/>
      <c r="K31" s="20"/>
      <c r="L31" s="20"/>
    </row>
    <row r="32" spans="1:13" s="17" customFormat="1" x14ac:dyDescent="0.25">
      <c r="B32" s="19"/>
      <c r="C32" s="5"/>
      <c r="D32" s="5"/>
      <c r="E32" s="5"/>
      <c r="F32" s="5"/>
      <c r="G32" s="5"/>
      <c r="H32" s="5"/>
      <c r="I32" s="5"/>
      <c r="J32" s="20"/>
      <c r="K32" s="20"/>
      <c r="L32" s="20"/>
    </row>
    <row r="33" spans="2:12" s="17" customFormat="1" x14ac:dyDescent="0.25">
      <c r="B33" s="19"/>
      <c r="C33" s="5"/>
      <c r="D33" s="5"/>
      <c r="E33" s="5"/>
      <c r="F33" s="5"/>
      <c r="G33" s="5"/>
      <c r="H33" s="5"/>
      <c r="I33" s="5"/>
      <c r="J33" s="20"/>
      <c r="K33" s="20"/>
      <c r="L33" s="20"/>
    </row>
    <row r="34" spans="2:12" s="17" customFormat="1" x14ac:dyDescent="0.25">
      <c r="B34" s="19"/>
      <c r="C34" s="5"/>
      <c r="D34" s="5"/>
      <c r="E34" s="5"/>
      <c r="F34" s="5"/>
      <c r="G34" s="5"/>
      <c r="H34" s="5"/>
      <c r="I34" s="5"/>
      <c r="J34" s="20"/>
      <c r="K34" s="20"/>
      <c r="L34" s="20"/>
    </row>
    <row r="35" spans="2:12" s="17" customFormat="1" x14ac:dyDescent="0.25">
      <c r="B35" s="19"/>
      <c r="C35" s="5"/>
      <c r="D35" s="5"/>
      <c r="E35" s="5"/>
      <c r="F35" s="5"/>
      <c r="G35" s="5"/>
      <c r="H35" s="5"/>
      <c r="I35" s="5"/>
      <c r="J35" s="20"/>
      <c r="K35" s="20"/>
      <c r="L35" s="20"/>
    </row>
    <row r="36" spans="2:12" s="17" customFormat="1" x14ac:dyDescent="0.25">
      <c r="B36" s="19"/>
      <c r="C36" s="5"/>
      <c r="D36" s="5"/>
      <c r="E36" s="5"/>
      <c r="F36" s="5"/>
      <c r="G36" s="5"/>
      <c r="H36" s="5"/>
      <c r="I36" s="5"/>
      <c r="J36" s="20"/>
      <c r="K36" s="20"/>
      <c r="L36" s="20"/>
    </row>
    <row r="37" spans="2:12" s="17" customFormat="1" x14ac:dyDescent="0.25">
      <c r="B37" s="5"/>
      <c r="C37" s="5"/>
      <c r="D37" s="5"/>
      <c r="E37" s="5"/>
      <c r="F37" s="5"/>
      <c r="G37" s="5"/>
      <c r="H37" s="5"/>
      <c r="I37" s="5"/>
      <c r="J37" s="20"/>
      <c r="K37" s="20"/>
      <c r="L37" s="20"/>
    </row>
    <row r="38" spans="2:12" s="17" customFormat="1" x14ac:dyDescent="0.25">
      <c r="B38" s="5"/>
      <c r="C38" s="5"/>
      <c r="D38" s="5"/>
      <c r="E38" s="5"/>
      <c r="F38" s="5"/>
      <c r="G38" s="5"/>
      <c r="H38" s="5"/>
      <c r="I38" s="5"/>
      <c r="J38" s="20"/>
      <c r="K38" s="20"/>
      <c r="L38" s="20"/>
    </row>
    <row r="39" spans="2:12" s="17" customFormat="1" x14ac:dyDescent="0.25">
      <c r="B39" s="5"/>
      <c r="C39" s="5"/>
      <c r="D39" s="5"/>
      <c r="E39" s="5"/>
      <c r="F39" s="5"/>
      <c r="G39" s="5"/>
      <c r="H39" s="5"/>
      <c r="I39" s="5"/>
      <c r="J39" s="20"/>
      <c r="K39" s="20"/>
      <c r="L39" s="20"/>
    </row>
    <row r="40" spans="2:12" s="17" customFormat="1" x14ac:dyDescent="0.25">
      <c r="B40" s="5"/>
      <c r="C40" s="5"/>
      <c r="D40" s="5"/>
      <c r="E40" s="5"/>
      <c r="F40" s="5"/>
      <c r="G40" s="5"/>
      <c r="H40" s="5"/>
      <c r="I40" s="5"/>
      <c r="J40" s="20"/>
      <c r="K40" s="20"/>
      <c r="L40" s="20"/>
    </row>
    <row r="41" spans="2:12" s="17" customFormat="1" x14ac:dyDescent="0.25">
      <c r="B41" s="5"/>
      <c r="C41" s="5"/>
      <c r="D41" s="5"/>
      <c r="E41" s="5"/>
      <c r="F41" s="5"/>
      <c r="G41" s="5"/>
      <c r="H41" s="5"/>
      <c r="I41" s="5"/>
      <c r="J41" s="20"/>
      <c r="K41" s="20"/>
      <c r="L41" s="20"/>
    </row>
    <row r="42" spans="2:12" s="17" customFormat="1" x14ac:dyDescent="0.25">
      <c r="B42" s="5"/>
      <c r="C42" s="5"/>
      <c r="D42" s="5"/>
      <c r="E42" s="5"/>
      <c r="F42" s="5"/>
      <c r="G42" s="5"/>
      <c r="H42" s="5"/>
      <c r="I42" s="5"/>
      <c r="J42" s="20"/>
      <c r="K42" s="20"/>
      <c r="L42" s="20"/>
    </row>
    <row r="43" spans="2:12" s="17" customFormat="1" x14ac:dyDescent="0.25">
      <c r="B43" s="5"/>
      <c r="C43" s="5"/>
      <c r="D43" s="5"/>
      <c r="E43" s="5"/>
      <c r="F43" s="5"/>
      <c r="G43" s="5"/>
      <c r="H43" s="5"/>
      <c r="I43" s="5"/>
      <c r="J43" s="20"/>
      <c r="K43" s="20"/>
      <c r="L43" s="20"/>
    </row>
    <row r="44" spans="2:12" s="17" customFormat="1" x14ac:dyDescent="0.25">
      <c r="B44" s="5"/>
      <c r="C44" s="5"/>
      <c r="D44" s="5"/>
      <c r="E44" s="5"/>
      <c r="F44" s="5"/>
      <c r="G44" s="5"/>
      <c r="H44" s="5"/>
      <c r="I44" s="5"/>
      <c r="J44" s="20"/>
      <c r="K44" s="20"/>
      <c r="L44" s="20"/>
    </row>
    <row r="45" spans="2:12" s="17" customFormat="1" x14ac:dyDescent="0.25">
      <c r="B45" s="5"/>
      <c r="C45" s="5"/>
      <c r="D45" s="5"/>
      <c r="E45" s="5"/>
      <c r="F45" s="5"/>
      <c r="G45" s="5"/>
      <c r="H45" s="5"/>
      <c r="I45" s="5"/>
      <c r="J45" s="20"/>
      <c r="K45" s="20"/>
      <c r="L45" s="20"/>
    </row>
    <row r="46" spans="2:12" s="17" customFormat="1" x14ac:dyDescent="0.25">
      <c r="B46" s="5"/>
      <c r="C46" s="5"/>
      <c r="D46" s="5"/>
      <c r="E46" s="5"/>
      <c r="F46" s="5"/>
      <c r="G46" s="5"/>
      <c r="H46" s="5"/>
      <c r="I46" s="5"/>
      <c r="J46" s="20"/>
      <c r="K46" s="20"/>
      <c r="L46" s="20"/>
    </row>
    <row r="47" spans="2:12" s="17" customFormat="1" x14ac:dyDescent="0.25">
      <c r="B47" s="5"/>
      <c r="C47" s="5"/>
      <c r="D47" s="5"/>
      <c r="E47" s="5"/>
      <c r="F47" s="5"/>
      <c r="G47" s="5"/>
      <c r="H47" s="5"/>
      <c r="I47" s="5"/>
      <c r="J47" s="20"/>
      <c r="K47" s="20"/>
      <c r="L47" s="20"/>
    </row>
    <row r="48" spans="2:12" s="17" customFormat="1" x14ac:dyDescent="0.25">
      <c r="B48" s="5"/>
      <c r="C48" s="5"/>
      <c r="D48" s="5"/>
      <c r="E48" s="5"/>
      <c r="F48" s="5"/>
      <c r="G48" s="5"/>
      <c r="H48" s="5"/>
      <c r="I48" s="5"/>
      <c r="J48" s="20"/>
      <c r="K48" s="20"/>
      <c r="L48" s="20"/>
    </row>
    <row r="49" spans="2:12" s="17" customFormat="1" x14ac:dyDescent="0.25">
      <c r="B49" s="5"/>
      <c r="C49" s="5"/>
      <c r="D49" s="5"/>
      <c r="E49" s="5"/>
      <c r="F49" s="5"/>
      <c r="G49" s="5"/>
      <c r="H49" s="5"/>
      <c r="I49" s="5"/>
      <c r="J49" s="20"/>
      <c r="K49" s="20"/>
      <c r="L49" s="20"/>
    </row>
    <row r="50" spans="2:12" s="17" customFormat="1" x14ac:dyDescent="0.25">
      <c r="B50" s="5"/>
      <c r="C50" s="5"/>
      <c r="D50" s="5"/>
      <c r="E50" s="5"/>
      <c r="F50" s="5"/>
      <c r="G50" s="5"/>
      <c r="H50" s="5"/>
      <c r="I50" s="5"/>
      <c r="J50" s="20"/>
      <c r="K50" s="20"/>
      <c r="L50" s="20"/>
    </row>
    <row r="51" spans="2:12" s="17" customFormat="1" x14ac:dyDescent="0.25">
      <c r="B51" s="5"/>
      <c r="C51" s="5"/>
      <c r="D51" s="5"/>
      <c r="E51" s="5"/>
      <c r="F51" s="5"/>
      <c r="G51" s="5"/>
      <c r="H51" s="5"/>
      <c r="I51" s="5"/>
      <c r="J51" s="20"/>
      <c r="K51" s="20"/>
      <c r="L51" s="20"/>
    </row>
    <row r="52" spans="2:12" s="17" customFormat="1" x14ac:dyDescent="0.25">
      <c r="B52" s="5"/>
      <c r="C52" s="5"/>
      <c r="D52" s="5"/>
      <c r="E52" s="5"/>
      <c r="F52" s="5"/>
      <c r="G52" s="5"/>
      <c r="H52" s="5"/>
      <c r="I52" s="5"/>
      <c r="J52" s="20"/>
      <c r="K52" s="20"/>
      <c r="L52" s="20"/>
    </row>
    <row r="53" spans="2:12" s="17" customFormat="1" x14ac:dyDescent="0.25">
      <c r="B53" s="5"/>
      <c r="C53" s="5"/>
      <c r="D53" s="5"/>
      <c r="E53" s="5"/>
      <c r="F53" s="5"/>
      <c r="G53" s="5"/>
      <c r="H53" s="5"/>
      <c r="I53" s="5"/>
      <c r="J53" s="20"/>
      <c r="K53" s="20"/>
      <c r="L53" s="20"/>
    </row>
    <row r="54" spans="2:12" s="17" customFormat="1" x14ac:dyDescent="0.25">
      <c r="B54" s="5"/>
      <c r="C54" s="5"/>
      <c r="D54" s="5"/>
      <c r="E54" s="5"/>
      <c r="F54" s="5"/>
      <c r="G54" s="5"/>
      <c r="H54" s="5"/>
      <c r="I54" s="5"/>
      <c r="J54" s="20"/>
      <c r="K54" s="20"/>
      <c r="L54" s="20"/>
    </row>
    <row r="55" spans="2:12" s="17" customFormat="1" x14ac:dyDescent="0.25">
      <c r="B55" s="5"/>
      <c r="C55" s="5"/>
      <c r="D55" s="5"/>
      <c r="E55" s="5"/>
      <c r="F55" s="5"/>
      <c r="G55" s="5"/>
      <c r="H55" s="5"/>
      <c r="I55" s="5"/>
      <c r="J55" s="20"/>
      <c r="K55" s="20"/>
      <c r="L55" s="20"/>
    </row>
    <row r="56" spans="2:12" s="17" customFormat="1" x14ac:dyDescent="0.25">
      <c r="B56" s="5"/>
      <c r="C56" s="5"/>
      <c r="D56" s="5"/>
      <c r="E56" s="5"/>
      <c r="F56" s="5"/>
      <c r="G56" s="5"/>
      <c r="H56" s="5"/>
      <c r="I56" s="5"/>
      <c r="J56" s="20"/>
      <c r="K56" s="20"/>
      <c r="L56" s="20"/>
    </row>
    <row r="57" spans="2:12" s="17" customFormat="1" x14ac:dyDescent="0.25">
      <c r="B57" s="5"/>
      <c r="C57" s="5"/>
      <c r="D57" s="5"/>
      <c r="E57" s="5"/>
      <c r="F57" s="5"/>
      <c r="G57" s="5"/>
      <c r="H57" s="5"/>
      <c r="I57" s="5"/>
      <c r="J57" s="20"/>
      <c r="K57" s="20"/>
      <c r="L57" s="20"/>
    </row>
    <row r="58" spans="2:12" s="17" customFormat="1" x14ac:dyDescent="0.25">
      <c r="B58" s="5"/>
      <c r="C58" s="5"/>
      <c r="D58" s="5"/>
      <c r="E58" s="5"/>
      <c r="F58" s="5"/>
      <c r="G58" s="5"/>
      <c r="H58" s="5"/>
      <c r="I58" s="5"/>
      <c r="J58" s="20"/>
      <c r="K58" s="20"/>
      <c r="L58" s="20"/>
    </row>
    <row r="59" spans="2:12" s="17" customFormat="1" x14ac:dyDescent="0.25">
      <c r="B59" s="5"/>
      <c r="C59" s="5"/>
      <c r="D59" s="5"/>
      <c r="E59" s="5"/>
      <c r="F59" s="5"/>
      <c r="G59" s="5"/>
      <c r="H59" s="5"/>
      <c r="I59" s="5"/>
      <c r="J59" s="20"/>
      <c r="K59" s="20"/>
      <c r="L59" s="20"/>
    </row>
    <row r="60" spans="2:12" s="17" customFormat="1" x14ac:dyDescent="0.25">
      <c r="B60" s="5"/>
      <c r="C60" s="5"/>
      <c r="D60" s="5"/>
      <c r="E60" s="5"/>
      <c r="F60" s="5"/>
      <c r="G60" s="5"/>
      <c r="H60" s="5"/>
      <c r="I60" s="5"/>
      <c r="J60" s="20"/>
      <c r="K60" s="20"/>
      <c r="L60" s="20"/>
    </row>
    <row r="61" spans="2:12" s="17" customFormat="1" x14ac:dyDescent="0.25">
      <c r="B61" s="5"/>
      <c r="C61" s="5"/>
      <c r="D61" s="5"/>
      <c r="E61" s="5"/>
      <c r="F61" s="5"/>
      <c r="G61" s="5"/>
      <c r="H61" s="5"/>
      <c r="I61" s="5"/>
      <c r="J61" s="20"/>
      <c r="K61" s="20"/>
      <c r="L61" s="20"/>
    </row>
    <row r="62" spans="2:12" s="17" customFormat="1" x14ac:dyDescent="0.25">
      <c r="B62" s="5"/>
      <c r="C62" s="5"/>
      <c r="D62" s="5"/>
      <c r="E62" s="5"/>
      <c r="F62" s="5"/>
      <c r="G62" s="5"/>
      <c r="H62" s="5"/>
      <c r="I62" s="5"/>
      <c r="J62" s="20"/>
      <c r="K62" s="20"/>
      <c r="L62" s="20"/>
    </row>
    <row r="63" spans="2:12" s="17" customFormat="1" x14ac:dyDescent="0.25">
      <c r="B63" s="5"/>
      <c r="C63" s="5"/>
      <c r="D63" s="5"/>
      <c r="E63" s="5"/>
      <c r="F63" s="5"/>
      <c r="G63" s="5"/>
      <c r="H63" s="5"/>
      <c r="I63" s="5"/>
      <c r="J63" s="20"/>
      <c r="K63" s="20"/>
      <c r="L63" s="20"/>
    </row>
    <row r="64" spans="2:12" s="17" customFormat="1" x14ac:dyDescent="0.25">
      <c r="B64" s="5"/>
      <c r="C64" s="5"/>
      <c r="D64" s="5"/>
      <c r="E64" s="5"/>
      <c r="F64" s="5"/>
      <c r="G64" s="5"/>
      <c r="H64" s="5"/>
      <c r="I64" s="5"/>
      <c r="J64" s="20"/>
      <c r="K64" s="20"/>
      <c r="L64" s="20"/>
    </row>
    <row r="65" spans="2:12" s="17" customFormat="1" x14ac:dyDescent="0.25">
      <c r="B65" s="5"/>
      <c r="C65" s="5"/>
      <c r="D65" s="5"/>
      <c r="E65" s="5"/>
      <c r="F65" s="5"/>
      <c r="G65" s="5"/>
      <c r="H65" s="5"/>
      <c r="I65" s="5"/>
      <c r="J65" s="20"/>
      <c r="K65" s="20"/>
      <c r="L65" s="20"/>
    </row>
    <row r="66" spans="2:12" s="17" customFormat="1" x14ac:dyDescent="0.25">
      <c r="B66" s="5"/>
      <c r="C66" s="5"/>
      <c r="D66" s="5"/>
      <c r="E66" s="5"/>
      <c r="F66" s="5"/>
      <c r="G66" s="5"/>
      <c r="H66" s="5"/>
      <c r="I66" s="5"/>
      <c r="J66" s="20"/>
      <c r="K66" s="20"/>
      <c r="L66" s="20"/>
    </row>
    <row r="67" spans="2:12" s="17" customFormat="1" x14ac:dyDescent="0.25">
      <c r="B67" s="5"/>
      <c r="C67" s="5"/>
      <c r="D67" s="5"/>
      <c r="E67" s="5"/>
      <c r="F67" s="5"/>
      <c r="G67" s="5"/>
      <c r="H67" s="5"/>
      <c r="I67" s="5"/>
      <c r="J67" s="20"/>
      <c r="K67" s="20"/>
      <c r="L67" s="20"/>
    </row>
    <row r="68" spans="2:12" s="17" customFormat="1" x14ac:dyDescent="0.25">
      <c r="B68" s="5"/>
      <c r="C68" s="5"/>
      <c r="D68" s="5"/>
      <c r="E68" s="5"/>
      <c r="F68" s="5"/>
      <c r="G68" s="5"/>
      <c r="H68" s="5"/>
      <c r="I68" s="5"/>
      <c r="J68" s="20"/>
      <c r="K68" s="20"/>
      <c r="L68" s="20"/>
    </row>
    <row r="69" spans="2:12" s="17" customFormat="1" x14ac:dyDescent="0.25">
      <c r="B69" s="5"/>
      <c r="C69" s="5"/>
      <c r="D69" s="5"/>
      <c r="E69" s="5"/>
      <c r="F69" s="5"/>
      <c r="G69" s="5"/>
      <c r="H69" s="5"/>
      <c r="I69" s="5"/>
      <c r="J69" s="20"/>
      <c r="K69" s="20"/>
      <c r="L69" s="20"/>
    </row>
    <row r="70" spans="2:12" s="17" customFormat="1" x14ac:dyDescent="0.25">
      <c r="B70" s="5"/>
      <c r="C70" s="5"/>
      <c r="D70" s="5"/>
      <c r="E70" s="5"/>
      <c r="F70" s="5"/>
      <c r="G70" s="5"/>
      <c r="H70" s="5"/>
      <c r="I70" s="5"/>
      <c r="J70" s="20"/>
      <c r="K70" s="20"/>
      <c r="L70" s="20"/>
    </row>
    <row r="71" spans="2:12" s="17" customFormat="1" x14ac:dyDescent="0.25">
      <c r="B71" s="5"/>
      <c r="C71" s="5"/>
      <c r="D71" s="5"/>
      <c r="E71" s="5"/>
      <c r="F71" s="5"/>
      <c r="G71" s="5"/>
      <c r="H71" s="5"/>
      <c r="I71" s="5"/>
      <c r="J71" s="20"/>
      <c r="K71" s="20"/>
      <c r="L71" s="20"/>
    </row>
    <row r="72" spans="2:12" s="17" customFormat="1" x14ac:dyDescent="0.25">
      <c r="B72" s="5"/>
      <c r="C72" s="5"/>
      <c r="D72" s="5"/>
      <c r="E72" s="5"/>
      <c r="F72" s="5"/>
      <c r="G72" s="5"/>
      <c r="H72" s="5"/>
      <c r="I72" s="5"/>
      <c r="J72" s="20"/>
      <c r="K72" s="20"/>
      <c r="L72" s="20"/>
    </row>
    <row r="73" spans="2:12" s="17" customFormat="1" x14ac:dyDescent="0.25">
      <c r="B73" s="5"/>
      <c r="C73" s="5"/>
      <c r="D73" s="5"/>
      <c r="E73" s="5"/>
      <c r="F73" s="5"/>
      <c r="G73" s="5"/>
      <c r="H73" s="5"/>
      <c r="I73" s="5"/>
      <c r="J73" s="20"/>
      <c r="K73" s="20"/>
      <c r="L73" s="20"/>
    </row>
    <row r="74" spans="2:12" s="17" customFormat="1" x14ac:dyDescent="0.25">
      <c r="B74" s="5"/>
      <c r="C74" s="5"/>
      <c r="D74" s="5"/>
      <c r="E74" s="5"/>
      <c r="F74" s="5"/>
      <c r="G74" s="5"/>
      <c r="H74" s="5"/>
      <c r="I74" s="5"/>
      <c r="J74" s="20"/>
      <c r="K74" s="20"/>
      <c r="L74" s="20"/>
    </row>
    <row r="75" spans="2:12" s="17" customFormat="1" x14ac:dyDescent="0.25">
      <c r="B75" s="5"/>
      <c r="C75" s="5"/>
      <c r="D75" s="5"/>
      <c r="E75" s="5"/>
      <c r="F75" s="5"/>
      <c r="G75" s="5"/>
      <c r="H75" s="5"/>
      <c r="I75" s="5"/>
      <c r="J75" s="20"/>
      <c r="K75" s="20"/>
      <c r="L75" s="20"/>
    </row>
    <row r="76" spans="2:12" s="17" customFormat="1" x14ac:dyDescent="0.25">
      <c r="B76" s="5"/>
      <c r="C76" s="5"/>
      <c r="D76" s="5"/>
      <c r="E76" s="5"/>
      <c r="F76" s="5"/>
      <c r="G76" s="5"/>
      <c r="H76" s="5"/>
      <c r="I76" s="5"/>
      <c r="J76" s="20"/>
      <c r="K76" s="20"/>
      <c r="L76" s="20"/>
    </row>
    <row r="77" spans="2:12" s="17" customFormat="1" x14ac:dyDescent="0.25">
      <c r="B77" s="5"/>
      <c r="C77" s="5"/>
      <c r="D77" s="5"/>
      <c r="E77" s="5"/>
      <c r="F77" s="5"/>
      <c r="G77" s="5"/>
      <c r="H77" s="5"/>
      <c r="I77" s="5"/>
      <c r="J77" s="20"/>
      <c r="K77" s="20"/>
      <c r="L77" s="20"/>
    </row>
    <row r="78" spans="2:12" s="17" customFormat="1" x14ac:dyDescent="0.25">
      <c r="B78" s="5"/>
      <c r="C78" s="5"/>
      <c r="D78" s="5"/>
      <c r="E78" s="5"/>
      <c r="F78" s="5"/>
      <c r="G78" s="5"/>
      <c r="H78" s="5"/>
      <c r="I78" s="5"/>
      <c r="J78" s="20"/>
      <c r="K78" s="20"/>
      <c r="L78" s="20"/>
    </row>
    <row r="79" spans="2:12" s="17" customFormat="1" x14ac:dyDescent="0.25">
      <c r="B79" s="5"/>
      <c r="C79" s="5"/>
      <c r="D79" s="5"/>
      <c r="E79" s="5"/>
      <c r="F79" s="5"/>
      <c r="G79" s="5"/>
      <c r="H79" s="5"/>
      <c r="I79" s="5"/>
      <c r="J79" s="20"/>
      <c r="K79" s="20"/>
      <c r="L79" s="20"/>
    </row>
    <row r="80" spans="2:12" s="17" customFormat="1" x14ac:dyDescent="0.25">
      <c r="B80" s="5"/>
      <c r="C80" s="5"/>
      <c r="D80" s="5"/>
      <c r="E80" s="5"/>
      <c r="F80" s="5"/>
      <c r="G80" s="5"/>
      <c r="H80" s="5"/>
      <c r="I80" s="5"/>
      <c r="J80" s="20"/>
      <c r="K80" s="20"/>
      <c r="L80" s="20"/>
    </row>
    <row r="81" spans="2:12" s="17" customFormat="1" x14ac:dyDescent="0.25">
      <c r="B81" s="5"/>
      <c r="C81" s="5"/>
      <c r="D81" s="5"/>
      <c r="E81" s="5"/>
      <c r="F81" s="5"/>
      <c r="G81" s="5"/>
      <c r="H81" s="5"/>
      <c r="I81" s="5"/>
      <c r="J81" s="20"/>
      <c r="K81" s="20"/>
      <c r="L81" s="20"/>
    </row>
    <row r="82" spans="2:12" s="17" customFormat="1" x14ac:dyDescent="0.25">
      <c r="B82" s="5"/>
      <c r="C82" s="5"/>
      <c r="D82" s="5"/>
      <c r="E82" s="5"/>
      <c r="F82" s="5"/>
      <c r="G82" s="5"/>
      <c r="H82" s="5"/>
      <c r="I82" s="5"/>
      <c r="J82" s="20"/>
      <c r="K82" s="20"/>
      <c r="L82" s="20"/>
    </row>
    <row r="83" spans="2:12" s="17" customFormat="1" x14ac:dyDescent="0.25">
      <c r="B83" s="5"/>
      <c r="C83" s="5"/>
      <c r="D83" s="5"/>
      <c r="E83" s="5"/>
      <c r="F83" s="5"/>
      <c r="G83" s="5"/>
      <c r="H83" s="5"/>
      <c r="I83" s="5"/>
      <c r="J83" s="20"/>
      <c r="K83" s="20"/>
      <c r="L83" s="20"/>
    </row>
    <row r="84" spans="2:12" s="17" customFormat="1" x14ac:dyDescent="0.25">
      <c r="B84" s="5"/>
      <c r="C84" s="5"/>
      <c r="D84" s="5"/>
      <c r="E84" s="5"/>
      <c r="F84" s="5"/>
      <c r="G84" s="5"/>
      <c r="H84" s="5"/>
      <c r="I84" s="5"/>
      <c r="J84" s="20"/>
      <c r="K84" s="20"/>
      <c r="L84" s="20"/>
    </row>
    <row r="85" spans="2:12" s="17" customFormat="1" x14ac:dyDescent="0.25">
      <c r="B85" s="5"/>
      <c r="C85" s="5"/>
      <c r="D85" s="5"/>
      <c r="E85" s="5"/>
      <c r="F85" s="5"/>
      <c r="G85" s="5"/>
      <c r="H85" s="5"/>
      <c r="I85" s="5"/>
      <c r="J85" s="20"/>
      <c r="K85" s="20"/>
      <c r="L85" s="20"/>
    </row>
    <row r="86" spans="2:12" s="17" customFormat="1" x14ac:dyDescent="0.25">
      <c r="B86" s="5"/>
      <c r="C86" s="5"/>
      <c r="D86" s="5"/>
      <c r="E86" s="5"/>
      <c r="F86" s="5"/>
      <c r="G86" s="5"/>
      <c r="H86" s="5"/>
      <c r="I86" s="5"/>
      <c r="J86" s="20"/>
      <c r="K86" s="20"/>
      <c r="L86" s="20"/>
    </row>
    <row r="87" spans="2:12" s="17" customFormat="1" x14ac:dyDescent="0.25">
      <c r="B87" s="5"/>
      <c r="C87" s="5"/>
      <c r="D87" s="5"/>
      <c r="E87" s="5"/>
      <c r="F87" s="5"/>
      <c r="G87" s="5"/>
      <c r="H87" s="5"/>
      <c r="I87" s="5"/>
      <c r="J87" s="20"/>
      <c r="K87" s="20"/>
      <c r="L87" s="20"/>
    </row>
    <row r="88" spans="2:12" s="17" customFormat="1" x14ac:dyDescent="0.25">
      <c r="B88" s="5"/>
      <c r="C88" s="5"/>
      <c r="D88" s="5"/>
      <c r="E88" s="5"/>
      <c r="F88" s="5"/>
      <c r="G88" s="5"/>
      <c r="H88" s="5"/>
      <c r="I88" s="5"/>
      <c r="J88" s="20"/>
      <c r="K88" s="20"/>
      <c r="L88" s="20"/>
    </row>
    <row r="89" spans="2:12" s="17" customFormat="1" x14ac:dyDescent="0.25">
      <c r="B89" s="5"/>
      <c r="C89" s="5"/>
      <c r="D89" s="5"/>
      <c r="E89" s="5"/>
      <c r="F89" s="5"/>
      <c r="G89" s="5"/>
      <c r="H89" s="5"/>
      <c r="I89" s="5"/>
      <c r="J89" s="20"/>
      <c r="K89" s="20"/>
      <c r="L89" s="20"/>
    </row>
    <row r="90" spans="2:12" s="17" customFormat="1" x14ac:dyDescent="0.25">
      <c r="B90" s="5"/>
      <c r="C90" s="5"/>
      <c r="D90" s="5"/>
      <c r="E90" s="5"/>
      <c r="F90" s="5"/>
      <c r="G90" s="5"/>
      <c r="H90" s="5"/>
      <c r="I90" s="5"/>
      <c r="J90" s="20"/>
      <c r="K90" s="20"/>
      <c r="L90" s="20"/>
    </row>
    <row r="91" spans="2:12" s="17" customFormat="1" x14ac:dyDescent="0.25">
      <c r="B91" s="5"/>
      <c r="C91" s="5"/>
      <c r="D91" s="5"/>
      <c r="E91" s="5"/>
      <c r="F91" s="5"/>
      <c r="G91" s="5"/>
      <c r="H91" s="5"/>
      <c r="I91" s="5"/>
      <c r="J91" s="20"/>
      <c r="K91" s="20"/>
      <c r="L91" s="20"/>
    </row>
    <row r="92" spans="2:12" s="17" customFormat="1" x14ac:dyDescent="0.25">
      <c r="B92" s="5"/>
      <c r="C92" s="5"/>
      <c r="D92" s="5"/>
      <c r="E92" s="5"/>
      <c r="F92" s="5"/>
      <c r="G92" s="5"/>
      <c r="H92" s="5"/>
      <c r="I92" s="5"/>
      <c r="J92" s="20"/>
      <c r="K92" s="20"/>
      <c r="L92" s="20"/>
    </row>
    <row r="93" spans="2:12" s="17" customFormat="1" x14ac:dyDescent="0.25">
      <c r="B93" s="5"/>
      <c r="C93" s="5"/>
      <c r="D93" s="5"/>
      <c r="E93" s="5"/>
      <c r="F93" s="5"/>
      <c r="G93" s="5"/>
      <c r="H93" s="5"/>
      <c r="I93" s="5"/>
      <c r="J93" s="20"/>
      <c r="K93" s="20"/>
      <c r="L93" s="20"/>
    </row>
    <row r="94" spans="2:12" s="17" customFormat="1" x14ac:dyDescent="0.25">
      <c r="B94" s="5"/>
      <c r="C94" s="5"/>
      <c r="D94" s="5"/>
      <c r="E94" s="5"/>
      <c r="F94" s="5"/>
      <c r="G94" s="5"/>
      <c r="H94" s="5"/>
      <c r="I94" s="5"/>
      <c r="J94" s="20"/>
      <c r="K94" s="20"/>
      <c r="L94" s="20"/>
    </row>
    <row r="95" spans="2:12" s="17" customFormat="1" x14ac:dyDescent="0.25">
      <c r="B95" s="5"/>
      <c r="C95" s="5"/>
      <c r="D95" s="5"/>
      <c r="E95" s="5"/>
      <c r="F95" s="5"/>
      <c r="G95" s="5"/>
      <c r="H95" s="5"/>
      <c r="I95" s="5"/>
      <c r="J95" s="20"/>
      <c r="K95" s="20"/>
      <c r="L95" s="20"/>
    </row>
    <row r="96" spans="2:12" s="17" customFormat="1" x14ac:dyDescent="0.25">
      <c r="B96" s="5"/>
      <c r="C96" s="5"/>
      <c r="D96" s="5"/>
      <c r="E96" s="5"/>
      <c r="F96" s="5"/>
      <c r="G96" s="5"/>
      <c r="H96" s="5"/>
      <c r="I96" s="5"/>
      <c r="J96" s="20"/>
      <c r="K96" s="20"/>
      <c r="L96" s="20"/>
    </row>
    <row r="97" spans="2:12" s="17" customFormat="1" x14ac:dyDescent="0.25">
      <c r="B97" s="5"/>
      <c r="C97" s="5"/>
      <c r="D97" s="5"/>
      <c r="E97" s="5"/>
      <c r="F97" s="5"/>
      <c r="G97" s="5"/>
      <c r="H97" s="5"/>
      <c r="I97" s="5"/>
      <c r="J97" s="20"/>
      <c r="K97" s="20"/>
      <c r="L97" s="20"/>
    </row>
    <row r="98" spans="2:12" s="17" customFormat="1" x14ac:dyDescent="0.25">
      <c r="B98" s="5"/>
      <c r="C98" s="5"/>
      <c r="D98" s="5"/>
      <c r="E98" s="5"/>
      <c r="F98" s="5"/>
      <c r="G98" s="5"/>
      <c r="H98" s="5"/>
      <c r="I98" s="5"/>
      <c r="J98" s="20"/>
      <c r="K98" s="20"/>
      <c r="L98" s="20"/>
    </row>
    <row r="99" spans="2:12" s="17" customFormat="1" x14ac:dyDescent="0.25">
      <c r="B99" s="5"/>
      <c r="C99" s="5"/>
      <c r="D99" s="5"/>
      <c r="E99" s="5"/>
      <c r="F99" s="5"/>
      <c r="G99" s="5"/>
      <c r="H99" s="5"/>
      <c r="I99" s="5"/>
      <c r="J99" s="20"/>
      <c r="K99" s="20"/>
      <c r="L99" s="20"/>
    </row>
    <row r="100" spans="2:12" s="17" customFormat="1" x14ac:dyDescent="0.25">
      <c r="B100" s="5"/>
      <c r="C100" s="5"/>
      <c r="D100" s="5"/>
      <c r="E100" s="5"/>
      <c r="F100" s="5"/>
      <c r="G100" s="5"/>
      <c r="H100" s="5"/>
      <c r="I100" s="5"/>
      <c r="J100" s="20"/>
      <c r="K100" s="20"/>
      <c r="L100" s="20"/>
    </row>
    <row r="101" spans="2:12" s="17" customFormat="1" x14ac:dyDescent="0.25">
      <c r="B101" s="5"/>
      <c r="C101" s="5"/>
      <c r="D101" s="5"/>
      <c r="E101" s="5"/>
      <c r="F101" s="5"/>
      <c r="G101" s="5"/>
      <c r="H101" s="5"/>
      <c r="I101" s="5"/>
      <c r="J101" s="20"/>
      <c r="K101" s="20"/>
      <c r="L101" s="20"/>
    </row>
    <row r="102" spans="2:12" s="17" customFormat="1" x14ac:dyDescent="0.25">
      <c r="B102" s="5"/>
      <c r="C102" s="5"/>
      <c r="D102" s="5"/>
      <c r="E102" s="5"/>
      <c r="F102" s="5"/>
      <c r="G102" s="5"/>
      <c r="H102" s="5"/>
      <c r="I102" s="5"/>
      <c r="J102" s="20"/>
      <c r="K102" s="20"/>
      <c r="L102" s="20"/>
    </row>
    <row r="103" spans="2:12" s="17" customFormat="1" x14ac:dyDescent="0.25">
      <c r="B103" s="5"/>
      <c r="C103" s="5"/>
      <c r="D103" s="5"/>
      <c r="E103" s="5"/>
      <c r="F103" s="5"/>
      <c r="G103" s="5"/>
      <c r="H103" s="5"/>
      <c r="I103" s="5"/>
      <c r="J103" s="20"/>
      <c r="K103" s="20"/>
      <c r="L103" s="20"/>
    </row>
    <row r="104" spans="2:12" s="17" customFormat="1" x14ac:dyDescent="0.25">
      <c r="B104" s="5"/>
      <c r="C104" s="5"/>
      <c r="D104" s="5"/>
      <c r="E104" s="5"/>
      <c r="F104" s="5"/>
      <c r="G104" s="5"/>
      <c r="H104" s="5"/>
      <c r="I104" s="5"/>
      <c r="J104" s="20"/>
      <c r="K104" s="20"/>
      <c r="L104" s="20"/>
    </row>
    <row r="105" spans="2:12" s="17" customFormat="1" x14ac:dyDescent="0.25">
      <c r="B105" s="5"/>
      <c r="C105" s="5"/>
      <c r="D105" s="5"/>
      <c r="E105" s="5"/>
      <c r="F105" s="5"/>
      <c r="G105" s="5"/>
      <c r="H105" s="5"/>
      <c r="I105" s="5"/>
      <c r="J105" s="20"/>
      <c r="K105" s="20"/>
      <c r="L105" s="20"/>
    </row>
    <row r="106" spans="2:12" s="17" customFormat="1" x14ac:dyDescent="0.25">
      <c r="B106" s="5"/>
      <c r="C106" s="5"/>
      <c r="D106" s="5"/>
      <c r="E106" s="5"/>
      <c r="F106" s="5"/>
      <c r="G106" s="5"/>
      <c r="H106" s="5"/>
      <c r="I106" s="5"/>
      <c r="J106" s="20"/>
      <c r="K106" s="20"/>
      <c r="L106" s="20"/>
    </row>
    <row r="107" spans="2:12" s="17" customFormat="1" x14ac:dyDescent="0.25">
      <c r="B107" s="5"/>
      <c r="C107" s="5"/>
      <c r="D107" s="5"/>
      <c r="E107" s="5"/>
      <c r="F107" s="5"/>
      <c r="G107" s="5"/>
      <c r="H107" s="5"/>
      <c r="I107" s="5"/>
      <c r="J107" s="20"/>
      <c r="K107" s="20"/>
      <c r="L107" s="20"/>
    </row>
    <row r="108" spans="2:12" s="17" customFormat="1" x14ac:dyDescent="0.25">
      <c r="B108" s="5"/>
      <c r="C108" s="5"/>
      <c r="D108" s="5"/>
      <c r="E108" s="5"/>
      <c r="F108" s="5"/>
      <c r="G108" s="5"/>
      <c r="H108" s="5"/>
      <c r="I108" s="5"/>
      <c r="J108" s="20"/>
      <c r="K108" s="20"/>
      <c r="L108" s="20"/>
    </row>
    <row r="109" spans="2:12" s="17" customFormat="1" x14ac:dyDescent="0.25">
      <c r="B109" s="5"/>
      <c r="C109" s="5"/>
      <c r="D109" s="5"/>
      <c r="E109" s="5"/>
      <c r="F109" s="5"/>
      <c r="G109" s="5"/>
      <c r="H109" s="5"/>
      <c r="I109" s="5"/>
      <c r="J109" s="20"/>
      <c r="K109" s="20"/>
      <c r="L109" s="20"/>
    </row>
    <row r="110" spans="2:12" s="17" customFormat="1" x14ac:dyDescent="0.25">
      <c r="B110" s="5"/>
      <c r="C110" s="5"/>
      <c r="D110" s="5"/>
      <c r="E110" s="5"/>
      <c r="F110" s="5"/>
      <c r="G110" s="5"/>
      <c r="H110" s="5"/>
      <c r="I110" s="5"/>
      <c r="J110" s="20"/>
      <c r="K110" s="20"/>
      <c r="L110" s="20"/>
    </row>
    <row r="111" spans="2:12" s="17" customFormat="1" x14ac:dyDescent="0.25">
      <c r="B111" s="5"/>
      <c r="C111" s="5"/>
      <c r="D111" s="5"/>
      <c r="E111" s="5"/>
      <c r="F111" s="5"/>
      <c r="G111" s="5"/>
      <c r="H111" s="5"/>
      <c r="I111" s="5"/>
      <c r="J111" s="20"/>
      <c r="K111" s="20"/>
      <c r="L111" s="20"/>
    </row>
    <row r="112" spans="2:12" s="17" customFormat="1" x14ac:dyDescent="0.25">
      <c r="B112" s="5"/>
      <c r="C112" s="5"/>
      <c r="D112" s="5"/>
      <c r="E112" s="5"/>
      <c r="F112" s="5"/>
      <c r="G112" s="5"/>
      <c r="H112" s="5"/>
      <c r="I112" s="5"/>
      <c r="J112" s="20"/>
      <c r="K112" s="20"/>
      <c r="L112" s="20"/>
    </row>
    <row r="113" spans="2:12" s="17" customFormat="1" x14ac:dyDescent="0.25">
      <c r="B113" s="5"/>
      <c r="C113" s="5"/>
      <c r="D113" s="5"/>
      <c r="E113" s="5"/>
      <c r="F113" s="5"/>
      <c r="G113" s="5"/>
      <c r="H113" s="5"/>
      <c r="I113" s="5"/>
      <c r="J113" s="20"/>
      <c r="K113" s="20"/>
      <c r="L113" s="20"/>
    </row>
    <row r="114" spans="2:12" s="17" customFormat="1" x14ac:dyDescent="0.25">
      <c r="B114" s="5"/>
      <c r="C114" s="5"/>
      <c r="D114" s="5"/>
      <c r="E114" s="5"/>
      <c r="F114" s="5"/>
      <c r="G114" s="5"/>
      <c r="H114" s="5"/>
      <c r="I114" s="5"/>
      <c r="J114" s="20"/>
      <c r="K114" s="20"/>
      <c r="L114" s="20"/>
    </row>
    <row r="115" spans="2:12" s="17" customFormat="1" x14ac:dyDescent="0.25">
      <c r="B115" s="5"/>
      <c r="C115" s="5"/>
      <c r="D115" s="5"/>
      <c r="E115" s="5"/>
      <c r="F115" s="5"/>
      <c r="G115" s="5"/>
      <c r="H115" s="5"/>
      <c r="I115" s="5"/>
      <c r="J115" s="20"/>
      <c r="K115" s="20"/>
      <c r="L115" s="20"/>
    </row>
    <row r="116" spans="2:12" s="17" customFormat="1" x14ac:dyDescent="0.25">
      <c r="B116" s="5"/>
      <c r="C116" s="5"/>
      <c r="D116" s="5"/>
      <c r="E116" s="5"/>
      <c r="F116" s="5"/>
      <c r="G116" s="5"/>
      <c r="H116" s="5"/>
      <c r="I116" s="5"/>
      <c r="J116" s="20"/>
      <c r="K116" s="20"/>
      <c r="L116" s="20"/>
    </row>
    <row r="117" spans="2:12" s="17" customFormat="1" x14ac:dyDescent="0.25">
      <c r="B117" s="5"/>
      <c r="C117" s="5"/>
      <c r="D117" s="5"/>
      <c r="E117" s="5"/>
      <c r="F117" s="5"/>
      <c r="G117" s="5"/>
      <c r="H117" s="5"/>
      <c r="I117" s="5"/>
      <c r="J117" s="20"/>
      <c r="K117" s="20"/>
      <c r="L117" s="20"/>
    </row>
    <row r="118" spans="2:12" s="17" customFormat="1" x14ac:dyDescent="0.25">
      <c r="B118" s="5"/>
      <c r="C118" s="5"/>
      <c r="D118" s="5"/>
      <c r="E118" s="5"/>
      <c r="F118" s="5"/>
      <c r="G118" s="5"/>
      <c r="H118" s="5"/>
      <c r="I118" s="5"/>
      <c r="J118" s="20"/>
      <c r="K118" s="20"/>
      <c r="L118" s="20"/>
    </row>
    <row r="119" spans="2:12" s="17" customFormat="1" x14ac:dyDescent="0.25">
      <c r="B119" s="5"/>
      <c r="C119" s="5"/>
      <c r="D119" s="5"/>
      <c r="E119" s="5"/>
      <c r="F119" s="5"/>
      <c r="G119" s="5"/>
      <c r="H119" s="5"/>
      <c r="I119" s="5"/>
      <c r="J119" s="20"/>
      <c r="K119" s="20"/>
      <c r="L119" s="20"/>
    </row>
    <row r="120" spans="2:12" s="17" customFormat="1" x14ac:dyDescent="0.25">
      <c r="B120" s="5"/>
      <c r="C120" s="5"/>
      <c r="D120" s="5"/>
      <c r="E120" s="5"/>
      <c r="F120" s="5"/>
      <c r="G120" s="5"/>
      <c r="H120" s="5"/>
      <c r="I120" s="5"/>
      <c r="J120" s="20"/>
      <c r="K120" s="20"/>
      <c r="L120" s="20"/>
    </row>
    <row r="121" spans="2:12" s="17" customFormat="1" x14ac:dyDescent="0.25">
      <c r="B121" s="5"/>
      <c r="C121" s="5"/>
      <c r="D121" s="5"/>
      <c r="E121" s="5"/>
      <c r="F121" s="5"/>
      <c r="G121" s="5"/>
      <c r="H121" s="5"/>
      <c r="I121" s="5"/>
      <c r="J121" s="20"/>
      <c r="K121" s="20"/>
      <c r="L121" s="20"/>
    </row>
    <row r="122" spans="2:12" s="17" customFormat="1" x14ac:dyDescent="0.25">
      <c r="B122" s="5"/>
      <c r="C122" s="5"/>
      <c r="D122" s="5"/>
      <c r="E122" s="5"/>
      <c r="F122" s="5"/>
      <c r="G122" s="5"/>
      <c r="H122" s="5"/>
      <c r="I122" s="5"/>
      <c r="J122" s="20"/>
      <c r="K122" s="20"/>
      <c r="L122" s="20"/>
    </row>
    <row r="123" spans="2:12" s="17" customFormat="1" x14ac:dyDescent="0.25">
      <c r="B123" s="5"/>
      <c r="C123" s="5"/>
      <c r="D123" s="5"/>
      <c r="E123" s="5"/>
      <c r="F123" s="5"/>
      <c r="G123" s="5"/>
      <c r="H123" s="5"/>
      <c r="I123" s="5"/>
      <c r="J123" s="20"/>
      <c r="K123" s="20"/>
      <c r="L123" s="20"/>
    </row>
    <row r="124" spans="2:12" s="17" customFormat="1" x14ac:dyDescent="0.25">
      <c r="B124" s="5"/>
      <c r="C124" s="5"/>
      <c r="D124" s="5"/>
      <c r="E124" s="5"/>
      <c r="F124" s="5"/>
      <c r="G124" s="5"/>
      <c r="H124" s="5"/>
      <c r="I124" s="5"/>
      <c r="J124" s="20"/>
      <c r="K124" s="20"/>
      <c r="L124" s="20"/>
    </row>
    <row r="125" spans="2:12" s="17" customFormat="1" x14ac:dyDescent="0.25">
      <c r="B125" s="5"/>
      <c r="C125" s="5"/>
      <c r="D125" s="5"/>
      <c r="E125" s="5"/>
      <c r="F125" s="5"/>
      <c r="G125" s="5"/>
      <c r="H125" s="5"/>
      <c r="I125" s="5"/>
      <c r="J125" s="20"/>
      <c r="K125" s="20"/>
      <c r="L125" s="20"/>
    </row>
    <row r="126" spans="2:12" s="17" customFormat="1" x14ac:dyDescent="0.25">
      <c r="B126" s="5"/>
      <c r="C126" s="5"/>
      <c r="D126" s="5"/>
      <c r="E126" s="5"/>
      <c r="F126" s="5"/>
      <c r="G126" s="5"/>
      <c r="H126" s="5"/>
      <c r="I126" s="5"/>
      <c r="J126" s="20"/>
      <c r="K126" s="20"/>
      <c r="L126" s="20"/>
    </row>
    <row r="127" spans="2:12" s="17" customFormat="1" x14ac:dyDescent="0.25">
      <c r="B127" s="5"/>
      <c r="C127" s="5"/>
      <c r="D127" s="5"/>
      <c r="E127" s="5"/>
      <c r="F127" s="5"/>
      <c r="G127" s="5"/>
      <c r="H127" s="5"/>
      <c r="I127" s="5"/>
      <c r="J127" s="20"/>
      <c r="K127" s="20"/>
      <c r="L127" s="20"/>
    </row>
    <row r="128" spans="2:12" s="17" customFormat="1" x14ac:dyDescent="0.25">
      <c r="B128" s="5"/>
      <c r="C128" s="5"/>
      <c r="D128" s="5"/>
      <c r="E128" s="5"/>
      <c r="F128" s="5"/>
      <c r="G128" s="5"/>
      <c r="H128" s="5"/>
      <c r="I128" s="5"/>
      <c r="J128" s="20"/>
      <c r="K128" s="20"/>
      <c r="L128" s="20"/>
    </row>
    <row r="129" spans="2:12" s="17" customFormat="1" x14ac:dyDescent="0.25">
      <c r="B129" s="5"/>
      <c r="C129" s="5"/>
      <c r="D129" s="5"/>
      <c r="E129" s="5"/>
      <c r="F129" s="5"/>
      <c r="G129" s="5"/>
      <c r="H129" s="5"/>
      <c r="I129" s="5"/>
      <c r="J129" s="20"/>
      <c r="K129" s="20"/>
      <c r="L129" s="20"/>
    </row>
    <row r="130" spans="2:12" s="17" customFormat="1" x14ac:dyDescent="0.25">
      <c r="B130" s="5"/>
      <c r="C130" s="5"/>
      <c r="D130" s="5"/>
      <c r="E130" s="5"/>
      <c r="F130" s="5"/>
      <c r="G130" s="5"/>
      <c r="H130" s="5"/>
      <c r="I130" s="5"/>
      <c r="J130" s="20"/>
      <c r="K130" s="20"/>
      <c r="L130" s="20"/>
    </row>
    <row r="131" spans="2:12" s="17" customFormat="1" x14ac:dyDescent="0.25">
      <c r="B131" s="5"/>
      <c r="C131" s="5"/>
      <c r="D131" s="5"/>
      <c r="E131" s="5"/>
      <c r="F131" s="5"/>
      <c r="G131" s="5"/>
      <c r="H131" s="5"/>
      <c r="I131" s="5"/>
      <c r="J131" s="20"/>
      <c r="K131" s="20"/>
      <c r="L131" s="20"/>
    </row>
    <row r="132" spans="2:12" s="17" customFormat="1" x14ac:dyDescent="0.25">
      <c r="B132" s="5"/>
      <c r="C132" s="5"/>
      <c r="D132" s="5"/>
      <c r="E132" s="5"/>
      <c r="F132" s="5"/>
      <c r="G132" s="5"/>
      <c r="H132" s="5"/>
      <c r="I132" s="5"/>
      <c r="J132" s="20"/>
      <c r="K132" s="20"/>
      <c r="L132" s="20"/>
    </row>
    <row r="133" spans="2:12" s="17" customFormat="1" x14ac:dyDescent="0.25">
      <c r="B133" s="5"/>
      <c r="C133" s="5"/>
      <c r="D133" s="5"/>
      <c r="E133" s="5"/>
      <c r="F133" s="5"/>
      <c r="G133" s="5"/>
      <c r="H133" s="5"/>
      <c r="I133" s="5"/>
      <c r="J133" s="20"/>
      <c r="K133" s="20"/>
      <c r="L133" s="20"/>
    </row>
    <row r="134" spans="2:12" s="17" customFormat="1" x14ac:dyDescent="0.25">
      <c r="B134" s="5"/>
      <c r="C134" s="5"/>
      <c r="D134" s="5"/>
      <c r="E134" s="5"/>
      <c r="F134" s="5"/>
      <c r="G134" s="5"/>
      <c r="H134" s="5"/>
      <c r="I134" s="5"/>
      <c r="J134" s="20"/>
      <c r="K134" s="20"/>
      <c r="L134" s="20"/>
    </row>
    <row r="135" spans="2:12" s="17" customFormat="1" x14ac:dyDescent="0.25">
      <c r="B135" s="5"/>
      <c r="C135" s="5"/>
      <c r="D135" s="5"/>
      <c r="E135" s="5"/>
      <c r="F135" s="5"/>
      <c r="G135" s="5"/>
      <c r="H135" s="5"/>
      <c r="I135" s="5"/>
      <c r="J135" s="20"/>
      <c r="K135" s="20"/>
      <c r="L135" s="20"/>
    </row>
    <row r="136" spans="2:12" s="17" customFormat="1" x14ac:dyDescent="0.25">
      <c r="B136" s="5"/>
      <c r="C136" s="5"/>
      <c r="D136" s="5"/>
      <c r="E136" s="5"/>
      <c r="F136" s="5"/>
      <c r="G136" s="5"/>
      <c r="H136" s="5"/>
      <c r="I136" s="5"/>
      <c r="J136" s="20"/>
      <c r="K136" s="20"/>
      <c r="L136" s="20"/>
    </row>
    <row r="137" spans="2:12" s="17" customFormat="1" x14ac:dyDescent="0.25">
      <c r="B137" s="5"/>
      <c r="C137" s="5"/>
      <c r="D137" s="5"/>
      <c r="E137" s="5"/>
      <c r="F137" s="5"/>
      <c r="G137" s="5"/>
      <c r="H137" s="5"/>
      <c r="I137" s="5"/>
      <c r="J137" s="20"/>
      <c r="K137" s="20"/>
      <c r="L137" s="20"/>
    </row>
    <row r="138" spans="2:12" s="17" customFormat="1" x14ac:dyDescent="0.25">
      <c r="B138" s="5"/>
      <c r="C138" s="5"/>
      <c r="D138" s="5"/>
      <c r="E138" s="5"/>
      <c r="F138" s="5"/>
      <c r="G138" s="5"/>
      <c r="H138" s="5"/>
      <c r="I138" s="5"/>
      <c r="J138" s="20"/>
      <c r="K138" s="20"/>
      <c r="L138" s="20"/>
    </row>
    <row r="139" spans="2:12" s="17" customFormat="1" x14ac:dyDescent="0.25">
      <c r="B139" s="5"/>
      <c r="C139" s="5"/>
      <c r="D139" s="5"/>
      <c r="E139" s="5"/>
      <c r="F139" s="5"/>
      <c r="G139" s="5"/>
      <c r="H139" s="5"/>
      <c r="I139" s="5"/>
      <c r="J139" s="20"/>
      <c r="K139" s="20"/>
      <c r="L139" s="20"/>
    </row>
    <row r="140" spans="2:12" s="17" customFormat="1" x14ac:dyDescent="0.25">
      <c r="B140" s="5"/>
      <c r="C140" s="5"/>
      <c r="D140" s="5"/>
      <c r="E140" s="5"/>
      <c r="F140" s="5"/>
      <c r="G140" s="5"/>
      <c r="H140" s="5"/>
      <c r="I140" s="5"/>
      <c r="J140" s="20"/>
      <c r="K140" s="20"/>
      <c r="L140" s="20"/>
    </row>
    <row r="141" spans="2:12" s="17" customFormat="1" x14ac:dyDescent="0.25">
      <c r="B141" s="5"/>
      <c r="C141" s="5"/>
      <c r="D141" s="5"/>
      <c r="E141" s="5"/>
      <c r="F141" s="5"/>
      <c r="G141" s="5"/>
      <c r="H141" s="5"/>
      <c r="I141" s="5"/>
      <c r="J141" s="20"/>
      <c r="K141" s="20"/>
      <c r="L141" s="20"/>
    </row>
    <row r="142" spans="2:12" s="17" customFormat="1" x14ac:dyDescent="0.25">
      <c r="B142" s="5"/>
      <c r="C142" s="5"/>
      <c r="D142" s="5"/>
      <c r="E142" s="5"/>
      <c r="F142" s="5"/>
      <c r="G142" s="5"/>
      <c r="H142" s="5"/>
      <c r="I142" s="5"/>
      <c r="J142" s="20"/>
      <c r="K142" s="20"/>
      <c r="L142" s="20"/>
    </row>
    <row r="143" spans="2:12" s="17" customFormat="1" x14ac:dyDescent="0.25">
      <c r="B143" s="5"/>
      <c r="C143" s="5"/>
      <c r="D143" s="5"/>
      <c r="E143" s="5"/>
      <c r="F143" s="5"/>
      <c r="G143" s="5"/>
      <c r="H143" s="5"/>
      <c r="I143" s="5"/>
      <c r="J143" s="20"/>
      <c r="K143" s="20"/>
      <c r="L143" s="20"/>
    </row>
    <row r="144" spans="2:12" s="17" customFormat="1" x14ac:dyDescent="0.25">
      <c r="B144" s="5"/>
      <c r="C144" s="5"/>
      <c r="D144" s="5"/>
      <c r="E144" s="5"/>
      <c r="F144" s="5"/>
      <c r="G144" s="5"/>
      <c r="H144" s="5"/>
      <c r="I144" s="5"/>
      <c r="J144" s="20"/>
      <c r="K144" s="20"/>
      <c r="L144" s="20"/>
    </row>
    <row r="145" spans="2:12" s="17" customFormat="1" x14ac:dyDescent="0.25">
      <c r="B145" s="5"/>
      <c r="C145" s="5"/>
      <c r="D145" s="5"/>
      <c r="E145" s="5"/>
      <c r="F145" s="5"/>
      <c r="G145" s="5"/>
      <c r="H145" s="5"/>
      <c r="I145" s="5"/>
      <c r="J145" s="20"/>
      <c r="K145" s="20"/>
      <c r="L145" s="20"/>
    </row>
    <row r="146" spans="2:12" s="17" customFormat="1" x14ac:dyDescent="0.25">
      <c r="B146" s="5"/>
      <c r="C146" s="5"/>
      <c r="D146" s="5"/>
      <c r="E146" s="5"/>
      <c r="F146" s="5"/>
      <c r="G146" s="5"/>
      <c r="H146" s="5"/>
      <c r="I146" s="5"/>
      <c r="J146" s="20"/>
      <c r="K146" s="20"/>
      <c r="L146" s="20"/>
    </row>
    <row r="147" spans="2:12" s="17" customFormat="1" x14ac:dyDescent="0.25">
      <c r="B147" s="5"/>
      <c r="C147" s="5"/>
      <c r="D147" s="5"/>
      <c r="E147" s="5"/>
      <c r="F147" s="5"/>
      <c r="G147" s="5"/>
      <c r="H147" s="5"/>
      <c r="I147" s="5"/>
      <c r="J147" s="20"/>
      <c r="K147" s="20"/>
      <c r="L147" s="20"/>
    </row>
    <row r="148" spans="2:12" s="17" customFormat="1" x14ac:dyDescent="0.25">
      <c r="B148" s="5"/>
      <c r="C148" s="5"/>
      <c r="D148" s="5"/>
      <c r="E148" s="5"/>
      <c r="F148" s="5"/>
      <c r="G148" s="5"/>
      <c r="H148" s="5"/>
      <c r="I148" s="5"/>
      <c r="J148" s="20"/>
      <c r="K148" s="20"/>
      <c r="L148" s="20"/>
    </row>
    <row r="149" spans="2:12" s="17" customFormat="1" x14ac:dyDescent="0.25">
      <c r="B149" s="5"/>
      <c r="C149" s="5"/>
      <c r="D149" s="5"/>
      <c r="E149" s="5"/>
      <c r="F149" s="5"/>
      <c r="G149" s="5"/>
      <c r="H149" s="5"/>
      <c r="I149" s="5"/>
      <c r="J149" s="20"/>
      <c r="K149" s="20"/>
      <c r="L149" s="20"/>
    </row>
    <row r="150" spans="2:12" s="17" customFormat="1" x14ac:dyDescent="0.25">
      <c r="B150" s="5"/>
      <c r="C150" s="5"/>
      <c r="D150" s="5"/>
      <c r="E150" s="5"/>
      <c r="F150" s="5"/>
      <c r="G150" s="5"/>
      <c r="H150" s="5"/>
      <c r="I150" s="5"/>
      <c r="J150" s="20"/>
      <c r="K150" s="20"/>
      <c r="L150" s="20"/>
    </row>
    <row r="151" spans="2:12" s="17" customFormat="1" x14ac:dyDescent="0.25">
      <c r="B151" s="5"/>
      <c r="C151" s="5"/>
      <c r="D151" s="5"/>
      <c r="E151" s="5"/>
      <c r="F151" s="5"/>
      <c r="G151" s="5"/>
      <c r="H151" s="5"/>
      <c r="I151" s="5"/>
      <c r="J151" s="20"/>
      <c r="K151" s="20"/>
      <c r="L151" s="20"/>
    </row>
    <row r="152" spans="2:12" s="17" customFormat="1" x14ac:dyDescent="0.25">
      <c r="B152" s="5"/>
      <c r="C152" s="5"/>
      <c r="D152" s="5"/>
      <c r="E152" s="5"/>
      <c r="F152" s="5"/>
      <c r="G152" s="5"/>
      <c r="H152" s="5"/>
      <c r="I152" s="5"/>
      <c r="J152" s="20"/>
      <c r="K152" s="20"/>
      <c r="L152" s="20"/>
    </row>
    <row r="153" spans="2:12" s="17" customFormat="1" x14ac:dyDescent="0.25">
      <c r="B153" s="5"/>
      <c r="C153" s="5"/>
      <c r="D153" s="5"/>
      <c r="E153" s="5"/>
      <c r="F153" s="5"/>
      <c r="G153" s="5"/>
      <c r="H153" s="5"/>
      <c r="I153" s="5"/>
      <c r="J153" s="20"/>
      <c r="K153" s="20"/>
      <c r="L153" s="20"/>
    </row>
    <row r="154" spans="2:12" s="17" customFormat="1" x14ac:dyDescent="0.25">
      <c r="B154" s="5"/>
      <c r="C154" s="5"/>
      <c r="D154" s="5"/>
      <c r="E154" s="5"/>
      <c r="F154" s="5"/>
      <c r="G154" s="5"/>
      <c r="H154" s="5"/>
      <c r="I154" s="5"/>
      <c r="J154" s="20"/>
      <c r="K154" s="20"/>
      <c r="L154" s="20"/>
    </row>
    <row r="155" spans="2:12" s="17" customFormat="1" x14ac:dyDescent="0.25">
      <c r="B155" s="5"/>
      <c r="C155" s="5"/>
      <c r="D155" s="5"/>
      <c r="E155" s="5"/>
      <c r="F155" s="5"/>
      <c r="G155" s="5"/>
      <c r="H155" s="5"/>
      <c r="I155" s="5"/>
      <c r="J155" s="20"/>
      <c r="K155" s="20"/>
      <c r="L155" s="20"/>
    </row>
    <row r="156" spans="2:12" s="17" customFormat="1" x14ac:dyDescent="0.25">
      <c r="B156" s="5"/>
      <c r="C156" s="5"/>
      <c r="D156" s="5"/>
      <c r="E156" s="5"/>
      <c r="F156" s="5"/>
      <c r="G156" s="5"/>
      <c r="H156" s="5"/>
      <c r="I156" s="5"/>
      <c r="J156" s="20"/>
      <c r="K156" s="20"/>
      <c r="L156" s="20"/>
    </row>
    <row r="157" spans="2:12" s="17" customFormat="1" x14ac:dyDescent="0.25">
      <c r="B157" s="5"/>
      <c r="C157" s="5"/>
      <c r="D157" s="5"/>
      <c r="E157" s="5"/>
      <c r="F157" s="5"/>
      <c r="G157" s="5"/>
      <c r="H157" s="5"/>
      <c r="I157" s="5"/>
      <c r="J157" s="20"/>
      <c r="K157" s="20"/>
      <c r="L157" s="20"/>
    </row>
    <row r="158" spans="2:12" s="17" customFormat="1" x14ac:dyDescent="0.25">
      <c r="B158" s="5"/>
      <c r="C158" s="5"/>
      <c r="D158" s="5"/>
      <c r="E158" s="5"/>
      <c r="F158" s="5"/>
      <c r="G158" s="5"/>
      <c r="H158" s="5"/>
      <c r="I158" s="5"/>
      <c r="J158" s="20"/>
      <c r="K158" s="20"/>
      <c r="L158" s="20"/>
    </row>
    <row r="159" spans="2:12" s="17" customFormat="1" x14ac:dyDescent="0.25">
      <c r="B159" s="5"/>
      <c r="C159" s="5"/>
      <c r="D159" s="5"/>
      <c r="E159" s="5"/>
      <c r="F159" s="5"/>
      <c r="G159" s="5"/>
      <c r="H159" s="5"/>
      <c r="I159" s="5"/>
      <c r="J159" s="20"/>
      <c r="K159" s="20"/>
      <c r="L159" s="20"/>
    </row>
    <row r="160" spans="2:12" s="17" customFormat="1" x14ac:dyDescent="0.25">
      <c r="B160" s="5"/>
      <c r="C160" s="5"/>
      <c r="D160" s="5"/>
      <c r="E160" s="5"/>
      <c r="F160" s="5"/>
      <c r="G160" s="5"/>
      <c r="H160" s="5"/>
      <c r="I160" s="5"/>
      <c r="J160" s="20"/>
      <c r="K160" s="20"/>
      <c r="L160" s="20"/>
    </row>
    <row r="161" spans="2:12" s="17" customFormat="1" x14ac:dyDescent="0.25">
      <c r="B161" s="5"/>
      <c r="C161" s="5"/>
      <c r="D161" s="5"/>
      <c r="E161" s="5"/>
      <c r="F161" s="5"/>
      <c r="G161" s="5"/>
      <c r="H161" s="5"/>
      <c r="I161" s="5"/>
      <c r="J161" s="20"/>
      <c r="K161" s="20"/>
      <c r="L161" s="20"/>
    </row>
    <row r="162" spans="2:12" s="17" customFormat="1" x14ac:dyDescent="0.25">
      <c r="B162" s="5"/>
      <c r="C162" s="5"/>
      <c r="D162" s="5"/>
      <c r="E162" s="5"/>
      <c r="F162" s="5"/>
      <c r="G162" s="5"/>
      <c r="H162" s="5"/>
      <c r="I162" s="5"/>
      <c r="J162" s="20"/>
      <c r="K162" s="20"/>
      <c r="L162" s="20"/>
    </row>
    <row r="163" spans="2:12" s="17" customFormat="1" x14ac:dyDescent="0.25">
      <c r="B163" s="5"/>
      <c r="C163" s="5"/>
      <c r="D163" s="5"/>
      <c r="E163" s="5"/>
      <c r="F163" s="5"/>
      <c r="G163" s="5"/>
      <c r="H163" s="5"/>
      <c r="I163" s="5"/>
      <c r="J163" s="20"/>
      <c r="K163" s="20"/>
      <c r="L163" s="20"/>
    </row>
    <row r="164" spans="2:12" s="17" customFormat="1" x14ac:dyDescent="0.25">
      <c r="B164" s="5"/>
      <c r="C164" s="5"/>
      <c r="D164" s="5"/>
      <c r="E164" s="5"/>
      <c r="F164" s="5"/>
      <c r="G164" s="5"/>
      <c r="H164" s="5"/>
      <c r="I164" s="5"/>
      <c r="J164" s="20"/>
      <c r="K164" s="20"/>
      <c r="L164" s="20"/>
    </row>
    <row r="165" spans="2:12" s="17" customFormat="1" x14ac:dyDescent="0.25">
      <c r="B165" s="5"/>
      <c r="C165" s="5"/>
      <c r="D165" s="5"/>
      <c r="E165" s="5"/>
      <c r="F165" s="5"/>
      <c r="G165" s="5"/>
      <c r="H165" s="5"/>
      <c r="I165" s="5"/>
      <c r="J165" s="20"/>
      <c r="K165" s="20"/>
      <c r="L165" s="20"/>
    </row>
    <row r="166" spans="2:12" s="17" customFormat="1" x14ac:dyDescent="0.25">
      <c r="B166" s="5"/>
      <c r="C166" s="5"/>
      <c r="D166" s="5"/>
      <c r="E166" s="5"/>
      <c r="F166" s="5"/>
      <c r="G166" s="5"/>
      <c r="H166" s="5"/>
      <c r="I166" s="5"/>
      <c r="J166" s="20"/>
      <c r="K166" s="20"/>
      <c r="L166" s="20"/>
    </row>
    <row r="167" spans="2:12" s="17" customFormat="1" x14ac:dyDescent="0.25">
      <c r="B167" s="5"/>
      <c r="C167" s="5"/>
      <c r="D167" s="5"/>
      <c r="E167" s="5"/>
      <c r="F167" s="5"/>
      <c r="G167" s="5"/>
      <c r="H167" s="5"/>
      <c r="I167" s="5"/>
      <c r="J167" s="20"/>
      <c r="K167" s="20"/>
      <c r="L167" s="20"/>
    </row>
    <row r="168" spans="2:12" s="17" customFormat="1" x14ac:dyDescent="0.25">
      <c r="B168" s="5"/>
      <c r="C168" s="5"/>
      <c r="D168" s="5"/>
      <c r="E168" s="5"/>
      <c r="F168" s="5"/>
      <c r="G168" s="5"/>
      <c r="H168" s="5"/>
      <c r="I168" s="5"/>
      <c r="J168" s="20"/>
      <c r="K168" s="20"/>
      <c r="L168" s="20"/>
    </row>
    <row r="169" spans="2:12" s="17" customFormat="1" x14ac:dyDescent="0.25">
      <c r="B169" s="5"/>
      <c r="C169" s="5"/>
      <c r="D169" s="5"/>
      <c r="E169" s="5"/>
      <c r="F169" s="5"/>
      <c r="G169" s="5"/>
      <c r="H169" s="5"/>
      <c r="I169" s="5"/>
      <c r="J169" s="20"/>
      <c r="K169" s="20"/>
      <c r="L169" s="20"/>
    </row>
    <row r="170" spans="2:12" s="17" customFormat="1" x14ac:dyDescent="0.25">
      <c r="B170" s="5"/>
      <c r="C170" s="5"/>
      <c r="D170" s="5"/>
      <c r="E170" s="5"/>
      <c r="F170" s="5"/>
      <c r="G170" s="5"/>
      <c r="H170" s="5"/>
      <c r="I170" s="5"/>
      <c r="J170" s="20"/>
      <c r="K170" s="20"/>
      <c r="L170" s="20"/>
    </row>
    <row r="171" spans="2:12" s="17" customFormat="1" x14ac:dyDescent="0.25">
      <c r="B171" s="5"/>
      <c r="C171" s="5"/>
      <c r="D171" s="5"/>
      <c r="E171" s="5"/>
      <c r="F171" s="5"/>
      <c r="G171" s="5"/>
      <c r="H171" s="5"/>
      <c r="I171" s="5"/>
      <c r="J171" s="20"/>
      <c r="K171" s="20"/>
      <c r="L171" s="20"/>
    </row>
    <row r="172" spans="2:12" s="17" customFormat="1" x14ac:dyDescent="0.25">
      <c r="B172" s="5"/>
      <c r="C172" s="5"/>
      <c r="D172" s="5"/>
      <c r="E172" s="5"/>
      <c r="F172" s="5"/>
      <c r="G172" s="5"/>
      <c r="H172" s="5"/>
      <c r="I172" s="5"/>
      <c r="J172" s="20"/>
      <c r="K172" s="20"/>
      <c r="L172" s="20"/>
    </row>
    <row r="173" spans="2:12" s="17" customFormat="1" x14ac:dyDescent="0.25">
      <c r="B173" s="5"/>
      <c r="C173" s="5"/>
      <c r="D173" s="5"/>
      <c r="E173" s="5"/>
      <c r="F173" s="5"/>
      <c r="G173" s="5"/>
      <c r="H173" s="5"/>
      <c r="I173" s="5"/>
      <c r="J173" s="20"/>
      <c r="K173" s="20"/>
      <c r="L173" s="20"/>
    </row>
    <row r="174" spans="2:12" s="17" customFormat="1" x14ac:dyDescent="0.25">
      <c r="B174" s="5"/>
      <c r="C174" s="5"/>
      <c r="D174" s="5"/>
      <c r="E174" s="5"/>
      <c r="F174" s="5"/>
      <c r="G174" s="5"/>
      <c r="H174" s="5"/>
      <c r="I174" s="5"/>
      <c r="J174" s="20"/>
      <c r="K174" s="20"/>
      <c r="L174" s="20"/>
    </row>
    <row r="175" spans="2:12" s="17" customFormat="1" x14ac:dyDescent="0.25">
      <c r="B175" s="5"/>
      <c r="C175" s="5"/>
      <c r="D175" s="5"/>
      <c r="E175" s="5"/>
      <c r="F175" s="5"/>
      <c r="G175" s="5"/>
      <c r="H175" s="5"/>
      <c r="I175" s="5"/>
      <c r="J175" s="20"/>
      <c r="K175" s="20"/>
      <c r="L175" s="20"/>
    </row>
    <row r="176" spans="2:12" s="17" customFormat="1" x14ac:dyDescent="0.25">
      <c r="B176" s="5"/>
      <c r="C176" s="5"/>
      <c r="D176" s="5"/>
      <c r="E176" s="5"/>
      <c r="F176" s="5"/>
      <c r="G176" s="5"/>
      <c r="H176" s="5"/>
      <c r="I176" s="5"/>
      <c r="J176" s="20"/>
      <c r="K176" s="20"/>
      <c r="L176" s="20"/>
    </row>
    <row r="177" spans="2:12" s="17" customFormat="1" x14ac:dyDescent="0.25">
      <c r="B177" s="5"/>
      <c r="C177" s="5"/>
      <c r="D177" s="5"/>
      <c r="E177" s="5"/>
      <c r="F177" s="5"/>
      <c r="G177" s="5"/>
      <c r="H177" s="5"/>
      <c r="I177" s="5"/>
      <c r="J177" s="20"/>
      <c r="K177" s="20"/>
      <c r="L177" s="20"/>
    </row>
    <row r="178" spans="2:12" s="17" customFormat="1" x14ac:dyDescent="0.25">
      <c r="B178" s="5"/>
      <c r="C178" s="5"/>
      <c r="D178" s="5"/>
      <c r="E178" s="5"/>
      <c r="F178" s="5"/>
      <c r="G178" s="5"/>
      <c r="H178" s="5"/>
      <c r="I178" s="5"/>
      <c r="J178" s="20"/>
      <c r="K178" s="20"/>
      <c r="L178" s="20"/>
    </row>
    <row r="179" spans="2:12" s="17" customFormat="1" x14ac:dyDescent="0.25">
      <c r="B179" s="5"/>
      <c r="C179" s="5"/>
      <c r="D179" s="5"/>
      <c r="E179" s="5"/>
      <c r="F179" s="5"/>
      <c r="G179" s="5"/>
      <c r="H179" s="5"/>
      <c r="I179" s="5"/>
      <c r="J179" s="20"/>
      <c r="K179" s="20"/>
      <c r="L179" s="20"/>
    </row>
    <row r="180" spans="2:12" s="17" customFormat="1" x14ac:dyDescent="0.25">
      <c r="B180" s="5"/>
      <c r="C180" s="5"/>
      <c r="D180" s="5"/>
      <c r="E180" s="5"/>
      <c r="F180" s="5"/>
      <c r="G180" s="5"/>
      <c r="H180" s="5"/>
      <c r="I180" s="5"/>
      <c r="J180" s="20"/>
      <c r="K180" s="20"/>
      <c r="L180" s="20"/>
    </row>
    <row r="181" spans="2:12" s="17" customFormat="1" x14ac:dyDescent="0.25">
      <c r="B181" s="5"/>
      <c r="C181" s="5"/>
      <c r="D181" s="5"/>
      <c r="E181" s="5"/>
      <c r="F181" s="5"/>
      <c r="G181" s="5"/>
      <c r="H181" s="5"/>
      <c r="I181" s="5"/>
      <c r="J181" s="20"/>
      <c r="K181" s="20"/>
      <c r="L181" s="20"/>
    </row>
    <row r="182" spans="2:12" s="17" customFormat="1" x14ac:dyDescent="0.25">
      <c r="B182" s="5"/>
      <c r="C182" s="5"/>
      <c r="D182" s="5"/>
      <c r="E182" s="5"/>
      <c r="F182" s="5"/>
      <c r="G182" s="5"/>
      <c r="H182" s="5"/>
      <c r="I182" s="5"/>
      <c r="J182" s="20"/>
      <c r="K182" s="20"/>
      <c r="L182" s="20"/>
    </row>
    <row r="183" spans="2:12" s="17" customFormat="1" x14ac:dyDescent="0.25">
      <c r="B183" s="5"/>
      <c r="C183" s="5"/>
      <c r="D183" s="5"/>
      <c r="E183" s="5"/>
      <c r="F183" s="5"/>
      <c r="G183" s="5"/>
      <c r="H183" s="5"/>
      <c r="I183" s="5"/>
      <c r="J183" s="20"/>
      <c r="K183" s="20"/>
      <c r="L183" s="20"/>
    </row>
    <row r="184" spans="2:12" s="17" customFormat="1" x14ac:dyDescent="0.25">
      <c r="B184" s="5"/>
      <c r="C184" s="5"/>
      <c r="D184" s="5"/>
      <c r="E184" s="5"/>
      <c r="F184" s="5"/>
      <c r="G184" s="5"/>
      <c r="H184" s="5"/>
      <c r="I184" s="5"/>
      <c r="J184" s="20"/>
      <c r="K184" s="20"/>
      <c r="L184" s="20"/>
    </row>
    <row r="185" spans="2:12" s="17" customFormat="1" x14ac:dyDescent="0.25">
      <c r="B185" s="5"/>
      <c r="C185" s="5"/>
      <c r="D185" s="5"/>
      <c r="E185" s="5"/>
      <c r="F185" s="5"/>
      <c r="G185" s="5"/>
      <c r="H185" s="5"/>
      <c r="I185" s="5"/>
      <c r="J185" s="20"/>
      <c r="K185" s="20"/>
      <c r="L185" s="20"/>
    </row>
    <row r="186" spans="2:12" s="17" customFormat="1" x14ac:dyDescent="0.25">
      <c r="B186" s="5"/>
      <c r="C186" s="5"/>
      <c r="D186" s="5"/>
      <c r="E186" s="5"/>
      <c r="F186" s="5"/>
      <c r="G186" s="5"/>
      <c r="H186" s="5"/>
      <c r="I186" s="5"/>
      <c r="J186" s="20"/>
      <c r="K186" s="20"/>
      <c r="L186" s="20"/>
    </row>
    <row r="187" spans="2:12" s="17" customFormat="1" x14ac:dyDescent="0.25">
      <c r="B187" s="5"/>
      <c r="C187" s="5"/>
      <c r="D187" s="5"/>
      <c r="E187" s="5"/>
      <c r="F187" s="5"/>
      <c r="G187" s="5"/>
      <c r="H187" s="5"/>
      <c r="I187" s="5"/>
      <c r="J187" s="20"/>
      <c r="K187" s="20"/>
      <c r="L187" s="20"/>
    </row>
    <row r="188" spans="2:12" s="17" customFormat="1" x14ac:dyDescent="0.25">
      <c r="B188" s="5"/>
      <c r="C188" s="5"/>
      <c r="D188" s="5"/>
      <c r="E188" s="5"/>
      <c r="F188" s="5"/>
      <c r="G188" s="5"/>
      <c r="H188" s="5"/>
      <c r="I188" s="5"/>
      <c r="J188" s="20"/>
      <c r="K188" s="20"/>
      <c r="L188" s="20"/>
    </row>
    <row r="189" spans="2:12" s="17" customFormat="1" x14ac:dyDescent="0.25">
      <c r="B189" s="5"/>
      <c r="C189" s="5"/>
      <c r="D189" s="5"/>
      <c r="E189" s="5"/>
      <c r="F189" s="5"/>
      <c r="G189" s="5"/>
      <c r="H189" s="5"/>
      <c r="I189" s="5"/>
      <c r="J189" s="20"/>
      <c r="K189" s="20"/>
      <c r="L189" s="20"/>
    </row>
    <row r="190" spans="2:12" s="17" customFormat="1" x14ac:dyDescent="0.25">
      <c r="B190" s="5"/>
      <c r="C190" s="5"/>
      <c r="D190" s="5"/>
      <c r="E190" s="5"/>
      <c r="F190" s="5"/>
      <c r="G190" s="5"/>
      <c r="H190" s="5"/>
      <c r="I190" s="5"/>
      <c r="J190" s="20"/>
      <c r="K190" s="20"/>
      <c r="L190" s="20"/>
    </row>
    <row r="191" spans="2:12" s="17" customFormat="1" x14ac:dyDescent="0.25">
      <c r="B191" s="5"/>
      <c r="C191" s="5"/>
      <c r="D191" s="5"/>
      <c r="E191" s="5"/>
      <c r="F191" s="5"/>
      <c r="G191" s="5"/>
      <c r="H191" s="5"/>
      <c r="I191" s="5"/>
      <c r="J191" s="20"/>
      <c r="K191" s="20"/>
      <c r="L191" s="20"/>
    </row>
    <row r="192" spans="2:12" s="17" customFormat="1" x14ac:dyDescent="0.25">
      <c r="B192" s="5"/>
      <c r="C192" s="5"/>
      <c r="D192" s="5"/>
      <c r="E192" s="5"/>
      <c r="F192" s="5"/>
      <c r="G192" s="5"/>
      <c r="H192" s="5"/>
      <c r="I192" s="5"/>
      <c r="J192" s="20"/>
      <c r="K192" s="20"/>
      <c r="L192" s="20"/>
    </row>
    <row r="193" spans="2:12" s="17" customFormat="1" x14ac:dyDescent="0.25">
      <c r="B193" s="5"/>
      <c r="C193" s="5"/>
      <c r="D193" s="5"/>
      <c r="E193" s="5"/>
      <c r="F193" s="5"/>
      <c r="G193" s="5"/>
      <c r="H193" s="5"/>
      <c r="I193" s="5"/>
      <c r="J193" s="20"/>
      <c r="K193" s="20"/>
      <c r="L193" s="20"/>
    </row>
    <row r="194" spans="2:12" s="17" customFormat="1" x14ac:dyDescent="0.25">
      <c r="B194" s="5"/>
      <c r="C194" s="5"/>
      <c r="D194" s="5"/>
      <c r="E194" s="5"/>
      <c r="F194" s="5"/>
      <c r="G194" s="5"/>
      <c r="H194" s="5"/>
      <c r="I194" s="5"/>
      <c r="J194" s="20"/>
      <c r="K194" s="20"/>
      <c r="L194" s="20"/>
    </row>
    <row r="195" spans="2:12" s="17" customFormat="1" x14ac:dyDescent="0.25">
      <c r="B195" s="5"/>
      <c r="C195" s="5"/>
      <c r="D195" s="5"/>
      <c r="E195" s="5"/>
      <c r="F195" s="5"/>
      <c r="G195" s="5"/>
      <c r="H195" s="5"/>
      <c r="I195" s="5"/>
      <c r="J195" s="20"/>
      <c r="K195" s="20"/>
      <c r="L195" s="20"/>
    </row>
    <row r="196" spans="2:12" s="17" customFormat="1" x14ac:dyDescent="0.25">
      <c r="B196" s="5"/>
      <c r="C196" s="5"/>
      <c r="D196" s="5"/>
      <c r="E196" s="5"/>
      <c r="F196" s="5"/>
      <c r="G196" s="5"/>
      <c r="H196" s="5"/>
      <c r="I196" s="5"/>
      <c r="J196" s="20"/>
      <c r="K196" s="20"/>
      <c r="L196" s="20"/>
    </row>
    <row r="197" spans="2:12" s="17" customFormat="1" x14ac:dyDescent="0.25">
      <c r="B197" s="5"/>
      <c r="C197" s="5"/>
      <c r="D197" s="5"/>
      <c r="E197" s="5"/>
      <c r="F197" s="5"/>
      <c r="G197" s="5"/>
      <c r="H197" s="5"/>
      <c r="I197" s="5"/>
      <c r="J197" s="20"/>
      <c r="K197" s="20"/>
      <c r="L197" s="20"/>
    </row>
    <row r="198" spans="2:12" s="17" customFormat="1" x14ac:dyDescent="0.25">
      <c r="B198" s="5"/>
      <c r="C198" s="5"/>
      <c r="D198" s="5"/>
      <c r="E198" s="5"/>
      <c r="F198" s="5"/>
      <c r="G198" s="5"/>
      <c r="H198" s="5"/>
      <c r="I198" s="5"/>
      <c r="J198" s="20"/>
      <c r="K198" s="20"/>
      <c r="L198" s="20"/>
    </row>
    <row r="199" spans="2:12" s="17" customFormat="1" x14ac:dyDescent="0.25">
      <c r="B199" s="5"/>
      <c r="C199" s="5"/>
      <c r="D199" s="5"/>
      <c r="E199" s="5"/>
      <c r="F199" s="5"/>
      <c r="G199" s="5"/>
      <c r="H199" s="5"/>
      <c r="I199" s="5"/>
      <c r="J199" s="20"/>
      <c r="K199" s="20"/>
      <c r="L199" s="20"/>
    </row>
    <row r="200" spans="2:12" s="17" customFormat="1" x14ac:dyDescent="0.25">
      <c r="B200" s="5"/>
      <c r="C200" s="5"/>
      <c r="D200" s="5"/>
      <c r="E200" s="5"/>
      <c r="F200" s="5"/>
      <c r="G200" s="5"/>
      <c r="H200" s="5"/>
      <c r="I200" s="5"/>
      <c r="J200" s="20"/>
      <c r="K200" s="20"/>
      <c r="L200" s="20"/>
    </row>
    <row r="201" spans="2:12" s="17" customFormat="1" x14ac:dyDescent="0.25">
      <c r="B201" s="5"/>
      <c r="C201" s="5"/>
      <c r="D201" s="5"/>
      <c r="E201" s="5"/>
      <c r="F201" s="5"/>
      <c r="G201" s="5"/>
      <c r="H201" s="5"/>
      <c r="I201" s="5"/>
      <c r="J201" s="20"/>
      <c r="K201" s="20"/>
      <c r="L201" s="20"/>
    </row>
    <row r="202" spans="2:12" s="17" customFormat="1" x14ac:dyDescent="0.25">
      <c r="B202" s="5"/>
      <c r="C202" s="5"/>
      <c r="D202" s="5"/>
      <c r="E202" s="5"/>
      <c r="F202" s="5"/>
      <c r="G202" s="5"/>
      <c r="H202" s="5"/>
      <c r="I202" s="5"/>
      <c r="J202" s="20"/>
      <c r="K202" s="20"/>
      <c r="L202" s="20"/>
    </row>
    <row r="203" spans="2:12" s="17" customFormat="1" x14ac:dyDescent="0.25">
      <c r="B203" s="5"/>
      <c r="C203" s="5"/>
      <c r="D203" s="5"/>
      <c r="E203" s="5"/>
      <c r="F203" s="5"/>
      <c r="G203" s="5"/>
      <c r="H203" s="5"/>
      <c r="I203" s="5"/>
      <c r="J203" s="20"/>
      <c r="K203" s="20"/>
      <c r="L203" s="20"/>
    </row>
    <row r="204" spans="2:12" s="17" customFormat="1" x14ac:dyDescent="0.25">
      <c r="B204" s="5"/>
      <c r="C204" s="5"/>
      <c r="D204" s="5"/>
      <c r="E204" s="5"/>
      <c r="F204" s="5"/>
      <c r="G204" s="5"/>
      <c r="H204" s="5"/>
      <c r="I204" s="5"/>
      <c r="J204" s="20"/>
      <c r="K204" s="20"/>
      <c r="L204" s="20"/>
    </row>
    <row r="205" spans="2:12" s="17" customFormat="1" x14ac:dyDescent="0.25">
      <c r="B205" s="5"/>
      <c r="C205" s="5"/>
      <c r="D205" s="5"/>
      <c r="E205" s="5"/>
      <c r="F205" s="5"/>
      <c r="G205" s="5"/>
      <c r="H205" s="5"/>
      <c r="I205" s="5"/>
      <c r="J205" s="20"/>
      <c r="K205" s="20"/>
      <c r="L205" s="20"/>
    </row>
    <row r="206" spans="2:12" s="17" customFormat="1" x14ac:dyDescent="0.25">
      <c r="B206" s="5"/>
      <c r="C206" s="5"/>
      <c r="D206" s="5"/>
      <c r="E206" s="5"/>
      <c r="F206" s="5"/>
      <c r="G206" s="5"/>
      <c r="H206" s="5"/>
      <c r="I206" s="5"/>
      <c r="J206" s="20"/>
      <c r="K206" s="20"/>
      <c r="L206" s="20"/>
    </row>
    <row r="207" spans="2:12" s="17" customFormat="1" x14ac:dyDescent="0.25">
      <c r="B207" s="5"/>
      <c r="C207" s="5"/>
      <c r="D207" s="5"/>
      <c r="E207" s="5"/>
      <c r="F207" s="5"/>
      <c r="G207" s="5"/>
      <c r="H207" s="5"/>
      <c r="I207" s="5"/>
      <c r="J207" s="20"/>
      <c r="K207" s="20"/>
      <c r="L207" s="20"/>
    </row>
    <row r="208" spans="2:12" s="17" customFormat="1" x14ac:dyDescent="0.25">
      <c r="B208" s="5"/>
      <c r="C208" s="5"/>
      <c r="D208" s="5"/>
      <c r="E208" s="5"/>
      <c r="F208" s="5"/>
      <c r="G208" s="5"/>
      <c r="H208" s="5"/>
      <c r="I208" s="5"/>
      <c r="J208" s="20"/>
      <c r="K208" s="20"/>
      <c r="L208" s="20"/>
    </row>
    <row r="209" spans="2:12" s="17" customFormat="1" x14ac:dyDescent="0.25">
      <c r="B209" s="5"/>
      <c r="C209" s="5"/>
      <c r="D209" s="5"/>
      <c r="E209" s="5"/>
      <c r="F209" s="5"/>
      <c r="G209" s="5"/>
      <c r="H209" s="5"/>
      <c r="I209" s="5"/>
      <c r="J209" s="20"/>
      <c r="K209" s="20"/>
      <c r="L209" s="20"/>
    </row>
    <row r="210" spans="2:12" s="17" customFormat="1" x14ac:dyDescent="0.25">
      <c r="B210" s="5"/>
      <c r="C210" s="5"/>
      <c r="D210" s="5"/>
      <c r="E210" s="5"/>
      <c r="F210" s="5"/>
      <c r="G210" s="5"/>
      <c r="H210" s="5"/>
      <c r="I210" s="5"/>
      <c r="J210" s="20"/>
      <c r="K210" s="20"/>
      <c r="L210" s="20"/>
    </row>
    <row r="211" spans="2:12" s="17" customFormat="1" x14ac:dyDescent="0.25">
      <c r="B211" s="5"/>
      <c r="C211" s="5"/>
      <c r="D211" s="5"/>
      <c r="E211" s="5"/>
      <c r="F211" s="5"/>
      <c r="G211" s="5"/>
      <c r="H211" s="5"/>
      <c r="I211" s="5"/>
      <c r="J211" s="20"/>
      <c r="K211" s="20"/>
      <c r="L211" s="20"/>
    </row>
    <row r="212" spans="2:12" s="17" customFormat="1" x14ac:dyDescent="0.25">
      <c r="B212" s="5"/>
      <c r="C212" s="5"/>
      <c r="D212" s="5"/>
      <c r="E212" s="5"/>
      <c r="F212" s="5"/>
      <c r="G212" s="5"/>
      <c r="H212" s="5"/>
      <c r="I212" s="5"/>
      <c r="J212" s="20"/>
      <c r="K212" s="20"/>
      <c r="L212" s="20"/>
    </row>
    <row r="213" spans="2:12" s="17" customFormat="1" x14ac:dyDescent="0.25">
      <c r="B213" s="5"/>
      <c r="C213" s="5"/>
      <c r="D213" s="5"/>
      <c r="E213" s="5"/>
      <c r="F213" s="5"/>
      <c r="G213" s="5"/>
      <c r="H213" s="5"/>
      <c r="I213" s="5"/>
      <c r="J213" s="20"/>
      <c r="K213" s="20"/>
      <c r="L213" s="20"/>
    </row>
    <row r="214" spans="2:12" s="17" customFormat="1" x14ac:dyDescent="0.25">
      <c r="B214" s="5"/>
      <c r="C214" s="5"/>
      <c r="D214" s="5"/>
      <c r="E214" s="5"/>
      <c r="F214" s="5"/>
      <c r="G214" s="5"/>
      <c r="H214" s="5"/>
      <c r="I214" s="5"/>
      <c r="J214" s="20"/>
      <c r="K214" s="20"/>
      <c r="L214" s="20"/>
    </row>
    <row r="215" spans="2:12" s="17" customFormat="1" x14ac:dyDescent="0.25">
      <c r="B215" s="5"/>
      <c r="C215" s="5"/>
      <c r="D215" s="5"/>
      <c r="E215" s="5"/>
      <c r="F215" s="5"/>
      <c r="G215" s="5"/>
      <c r="H215" s="5"/>
      <c r="I215" s="5"/>
      <c r="J215" s="20"/>
      <c r="K215" s="20"/>
      <c r="L215" s="20"/>
    </row>
    <row r="216" spans="2:12" s="17" customFormat="1" x14ac:dyDescent="0.25">
      <c r="B216" s="5"/>
      <c r="C216" s="5"/>
      <c r="D216" s="5"/>
      <c r="E216" s="5"/>
      <c r="F216" s="5"/>
      <c r="G216" s="5"/>
      <c r="H216" s="5"/>
      <c r="I216" s="5"/>
      <c r="J216" s="20"/>
      <c r="K216" s="20"/>
      <c r="L216" s="20"/>
    </row>
    <row r="217" spans="2:12" s="17" customFormat="1" x14ac:dyDescent="0.25">
      <c r="B217" s="5"/>
      <c r="C217" s="5"/>
      <c r="D217" s="5"/>
      <c r="E217" s="5"/>
      <c r="F217" s="5"/>
      <c r="G217" s="5"/>
      <c r="H217" s="5"/>
      <c r="I217" s="5"/>
      <c r="J217" s="20"/>
      <c r="K217" s="20"/>
      <c r="L217" s="20"/>
    </row>
    <row r="218" spans="2:12" s="17" customFormat="1" x14ac:dyDescent="0.25">
      <c r="B218" s="5"/>
      <c r="C218" s="5"/>
      <c r="D218" s="5"/>
      <c r="E218" s="5"/>
      <c r="F218" s="5"/>
      <c r="G218" s="5"/>
      <c r="H218" s="5"/>
      <c r="I218" s="5"/>
      <c r="J218" s="20"/>
      <c r="K218" s="20"/>
      <c r="L218" s="20"/>
    </row>
    <row r="219" spans="2:12" s="17" customFormat="1" x14ac:dyDescent="0.25">
      <c r="B219" s="5"/>
      <c r="C219" s="5"/>
      <c r="D219" s="5"/>
      <c r="E219" s="5"/>
      <c r="F219" s="5"/>
      <c r="G219" s="5"/>
      <c r="H219" s="5"/>
      <c r="I219" s="5"/>
      <c r="J219" s="20"/>
      <c r="K219" s="20"/>
      <c r="L219" s="20"/>
    </row>
    <row r="220" spans="2:12" s="17" customFormat="1" x14ac:dyDescent="0.25">
      <c r="B220" s="5"/>
      <c r="C220" s="5"/>
      <c r="D220" s="5"/>
      <c r="E220" s="5"/>
      <c r="F220" s="5"/>
      <c r="G220" s="5"/>
      <c r="H220" s="5"/>
      <c r="I220" s="5"/>
      <c r="J220" s="20"/>
      <c r="K220" s="20"/>
      <c r="L220" s="20"/>
    </row>
    <row r="221" spans="2:12" s="17" customFormat="1" x14ac:dyDescent="0.25">
      <c r="B221" s="5"/>
      <c r="C221" s="5"/>
      <c r="D221" s="5"/>
      <c r="E221" s="5"/>
      <c r="F221" s="5"/>
      <c r="G221" s="5"/>
      <c r="H221" s="5"/>
      <c r="I221" s="5"/>
      <c r="J221" s="20"/>
      <c r="K221" s="20"/>
      <c r="L221" s="20"/>
    </row>
    <row r="222" spans="2:12" s="17" customFormat="1" x14ac:dyDescent="0.25">
      <c r="B222" s="5"/>
      <c r="C222" s="5"/>
      <c r="D222" s="5"/>
      <c r="E222" s="5"/>
      <c r="F222" s="5"/>
      <c r="G222" s="5"/>
      <c r="H222" s="5"/>
      <c r="I222" s="5"/>
      <c r="J222" s="20"/>
      <c r="K222" s="20"/>
      <c r="L222" s="20"/>
    </row>
    <row r="223" spans="2:12" s="17" customFormat="1" x14ac:dyDescent="0.25">
      <c r="B223" s="5"/>
      <c r="C223" s="5"/>
      <c r="D223" s="5"/>
      <c r="E223" s="5"/>
      <c r="F223" s="5"/>
      <c r="G223" s="5"/>
      <c r="H223" s="5"/>
      <c r="I223" s="5"/>
      <c r="J223" s="20"/>
      <c r="K223" s="20"/>
      <c r="L223" s="20"/>
    </row>
    <row r="224" spans="2:12" s="17" customFormat="1" x14ac:dyDescent="0.25">
      <c r="B224" s="5"/>
      <c r="C224" s="5"/>
      <c r="D224" s="5"/>
      <c r="E224" s="5"/>
      <c r="F224" s="5"/>
      <c r="G224" s="5"/>
      <c r="H224" s="5"/>
      <c r="I224" s="5"/>
      <c r="J224" s="20"/>
      <c r="K224" s="20"/>
      <c r="L224" s="20"/>
    </row>
    <row r="225" spans="2:12" s="17" customFormat="1" x14ac:dyDescent="0.25">
      <c r="B225" s="5"/>
      <c r="C225" s="5"/>
      <c r="D225" s="5"/>
      <c r="E225" s="5"/>
      <c r="F225" s="5"/>
      <c r="G225" s="5"/>
      <c r="H225" s="5"/>
      <c r="I225" s="5"/>
      <c r="J225" s="20"/>
      <c r="K225" s="20"/>
      <c r="L225" s="20"/>
    </row>
    <row r="226" spans="2:12" s="17" customFormat="1" x14ac:dyDescent="0.25">
      <c r="B226" s="5"/>
      <c r="C226" s="5"/>
      <c r="D226" s="5"/>
      <c r="E226" s="5"/>
      <c r="F226" s="5"/>
      <c r="G226" s="5"/>
      <c r="H226" s="5"/>
      <c r="I226" s="5"/>
      <c r="J226" s="20"/>
      <c r="K226" s="20"/>
      <c r="L226" s="20"/>
    </row>
    <row r="227" spans="2:12" s="17" customFormat="1" x14ac:dyDescent="0.25">
      <c r="B227" s="5"/>
      <c r="C227" s="5"/>
      <c r="D227" s="5"/>
      <c r="E227" s="5"/>
      <c r="F227" s="5"/>
      <c r="G227" s="5"/>
      <c r="H227" s="5"/>
      <c r="I227" s="5"/>
      <c r="J227" s="20"/>
      <c r="K227" s="20"/>
      <c r="L227" s="20"/>
    </row>
    <row r="228" spans="2:12" s="17" customFormat="1" x14ac:dyDescent="0.25">
      <c r="B228" s="5"/>
      <c r="C228" s="5"/>
      <c r="D228" s="5"/>
      <c r="E228" s="5"/>
      <c r="F228" s="5"/>
      <c r="G228" s="5"/>
      <c r="H228" s="5"/>
      <c r="I228" s="5"/>
      <c r="J228" s="20"/>
      <c r="K228" s="20"/>
      <c r="L228" s="20"/>
    </row>
    <row r="229" spans="2:12" s="17" customFormat="1" x14ac:dyDescent="0.25">
      <c r="B229" s="5"/>
      <c r="C229" s="5"/>
      <c r="D229" s="5"/>
      <c r="E229" s="5"/>
      <c r="F229" s="5"/>
      <c r="G229" s="5"/>
      <c r="H229" s="5"/>
      <c r="I229" s="5"/>
      <c r="J229" s="20"/>
      <c r="K229" s="20"/>
      <c r="L229" s="20"/>
    </row>
    <row r="230" spans="2:12" s="17" customFormat="1" x14ac:dyDescent="0.25">
      <c r="B230" s="5"/>
      <c r="C230" s="5"/>
      <c r="D230" s="5"/>
      <c r="E230" s="5"/>
      <c r="F230" s="5"/>
      <c r="G230" s="5"/>
      <c r="H230" s="5"/>
      <c r="I230" s="5"/>
      <c r="J230" s="20"/>
      <c r="K230" s="20"/>
      <c r="L230" s="20"/>
    </row>
    <row r="231" spans="2:12" s="17" customFormat="1" x14ac:dyDescent="0.25">
      <c r="B231" s="5"/>
      <c r="C231" s="5"/>
      <c r="D231" s="5"/>
      <c r="E231" s="5"/>
      <c r="F231" s="5"/>
      <c r="G231" s="5"/>
      <c r="H231" s="5"/>
      <c r="I231" s="5"/>
      <c r="J231" s="20"/>
      <c r="K231" s="20"/>
      <c r="L231" s="20"/>
    </row>
    <row r="232" spans="2:12" s="17" customFormat="1" x14ac:dyDescent="0.25">
      <c r="B232" s="5"/>
      <c r="C232" s="5"/>
      <c r="D232" s="5"/>
      <c r="E232" s="5"/>
      <c r="F232" s="5"/>
      <c r="G232" s="5"/>
      <c r="H232" s="5"/>
      <c r="I232" s="5"/>
      <c r="J232" s="20"/>
      <c r="K232" s="20"/>
      <c r="L232" s="20"/>
    </row>
    <row r="233" spans="2:12" s="17" customFormat="1" x14ac:dyDescent="0.25">
      <c r="B233" s="5"/>
      <c r="C233" s="5"/>
      <c r="D233" s="5"/>
      <c r="E233" s="5"/>
      <c r="F233" s="5"/>
      <c r="G233" s="5"/>
      <c r="H233" s="5"/>
      <c r="I233" s="5"/>
      <c r="J233" s="20"/>
      <c r="K233" s="20"/>
      <c r="L233" s="20"/>
    </row>
    <row r="234" spans="2:12" s="17" customFormat="1" x14ac:dyDescent="0.25">
      <c r="B234" s="5"/>
      <c r="C234" s="5"/>
      <c r="D234" s="5"/>
      <c r="E234" s="5"/>
      <c r="F234" s="5"/>
      <c r="G234" s="5"/>
      <c r="H234" s="5"/>
      <c r="I234" s="5"/>
      <c r="J234" s="20"/>
      <c r="K234" s="20"/>
      <c r="L234" s="20"/>
    </row>
    <row r="235" spans="2:12" s="17" customFormat="1" x14ac:dyDescent="0.25">
      <c r="B235" s="5"/>
      <c r="C235" s="5"/>
      <c r="D235" s="5"/>
      <c r="E235" s="5"/>
      <c r="F235" s="5"/>
      <c r="G235" s="5"/>
      <c r="H235" s="5"/>
      <c r="I235" s="5"/>
      <c r="J235" s="20"/>
      <c r="K235" s="20"/>
      <c r="L235" s="20"/>
    </row>
    <row r="236" spans="2:12" s="17" customFormat="1" x14ac:dyDescent="0.25">
      <c r="B236" s="5"/>
      <c r="C236" s="5"/>
      <c r="D236" s="5"/>
      <c r="E236" s="5"/>
      <c r="F236" s="5"/>
      <c r="G236" s="5"/>
      <c r="H236" s="5"/>
      <c r="I236" s="5"/>
      <c r="J236" s="20"/>
      <c r="K236" s="20"/>
      <c r="L236" s="20"/>
    </row>
    <row r="237" spans="2:12" s="17" customFormat="1" x14ac:dyDescent="0.25">
      <c r="B237" s="5"/>
      <c r="C237" s="5"/>
      <c r="D237" s="5"/>
      <c r="E237" s="5"/>
      <c r="F237" s="5"/>
      <c r="G237" s="5"/>
      <c r="H237" s="5"/>
      <c r="I237" s="5"/>
      <c r="J237" s="20"/>
      <c r="K237" s="20"/>
      <c r="L237" s="20"/>
    </row>
    <row r="238" spans="2:12" s="17" customFormat="1" x14ac:dyDescent="0.25">
      <c r="B238" s="5"/>
      <c r="C238" s="5"/>
      <c r="D238" s="5"/>
      <c r="E238" s="5"/>
      <c r="F238" s="5"/>
      <c r="G238" s="5"/>
      <c r="H238" s="5"/>
      <c r="I238" s="5"/>
      <c r="J238" s="20"/>
      <c r="K238" s="20"/>
      <c r="L238" s="20"/>
    </row>
    <row r="239" spans="2:12" s="17" customFormat="1" x14ac:dyDescent="0.25">
      <c r="B239" s="5"/>
      <c r="C239" s="5"/>
      <c r="D239" s="5"/>
      <c r="E239" s="5"/>
      <c r="F239" s="5"/>
      <c r="G239" s="5"/>
      <c r="H239" s="5"/>
      <c r="I239" s="5"/>
      <c r="J239" s="20"/>
      <c r="K239" s="20"/>
      <c r="L239" s="20"/>
    </row>
    <row r="240" spans="2:12" s="17" customFormat="1" x14ac:dyDescent="0.25">
      <c r="B240" s="5"/>
      <c r="C240" s="5"/>
      <c r="D240" s="5"/>
      <c r="E240" s="5"/>
      <c r="F240" s="5"/>
      <c r="G240" s="5"/>
      <c r="H240" s="5"/>
      <c r="I240" s="5"/>
      <c r="J240" s="20"/>
      <c r="K240" s="20"/>
      <c r="L240" s="20"/>
    </row>
    <row r="241" spans="2:12" s="17" customFormat="1" x14ac:dyDescent="0.25">
      <c r="B241" s="5"/>
      <c r="C241" s="5"/>
      <c r="D241" s="5"/>
      <c r="E241" s="5"/>
      <c r="F241" s="5"/>
      <c r="G241" s="5"/>
      <c r="H241" s="5"/>
      <c r="I241" s="5"/>
      <c r="J241" s="20"/>
      <c r="K241" s="20"/>
      <c r="L241" s="20"/>
    </row>
    <row r="242" spans="2:12" s="17" customFormat="1" x14ac:dyDescent="0.25">
      <c r="B242" s="5"/>
      <c r="C242" s="5"/>
      <c r="D242" s="5"/>
      <c r="E242" s="5"/>
      <c r="F242" s="5"/>
      <c r="G242" s="5"/>
      <c r="H242" s="5"/>
      <c r="I242" s="5"/>
      <c r="J242" s="20"/>
      <c r="K242" s="20"/>
      <c r="L242" s="20"/>
    </row>
    <row r="243" spans="2:12" s="17" customFormat="1" x14ac:dyDescent="0.25">
      <c r="B243" s="5"/>
      <c r="C243" s="5"/>
      <c r="D243" s="5"/>
      <c r="E243" s="5"/>
      <c r="F243" s="5"/>
      <c r="G243" s="5"/>
      <c r="H243" s="5"/>
      <c r="I243" s="5"/>
      <c r="J243" s="20"/>
      <c r="K243" s="20"/>
      <c r="L243" s="20"/>
    </row>
    <row r="244" spans="2:12" s="17" customFormat="1" x14ac:dyDescent="0.25">
      <c r="B244" s="5"/>
      <c r="C244" s="5"/>
      <c r="D244" s="5"/>
      <c r="E244" s="5"/>
      <c r="F244" s="5"/>
      <c r="G244" s="5"/>
      <c r="H244" s="5"/>
      <c r="I244" s="5"/>
      <c r="J244" s="20"/>
      <c r="K244" s="20"/>
      <c r="L244" s="20"/>
    </row>
    <row r="245" spans="2:12" s="17" customFormat="1" x14ac:dyDescent="0.25">
      <c r="B245" s="5"/>
      <c r="C245" s="5"/>
      <c r="D245" s="5"/>
      <c r="E245" s="5"/>
      <c r="F245" s="5"/>
      <c r="G245" s="5"/>
      <c r="H245" s="5"/>
      <c r="I245" s="5"/>
      <c r="J245" s="20"/>
      <c r="K245" s="20"/>
      <c r="L245" s="20"/>
    </row>
    <row r="246" spans="2:12" s="17" customFormat="1" x14ac:dyDescent="0.25">
      <c r="B246" s="5"/>
      <c r="C246" s="5"/>
      <c r="D246" s="5"/>
      <c r="E246" s="5"/>
      <c r="F246" s="5"/>
      <c r="G246" s="5"/>
      <c r="H246" s="5"/>
      <c r="I246" s="5"/>
      <c r="J246" s="20"/>
      <c r="K246" s="20"/>
      <c r="L246" s="20"/>
    </row>
    <row r="247" spans="2:12" s="17" customFormat="1" x14ac:dyDescent="0.25">
      <c r="B247" s="5"/>
      <c r="C247" s="5"/>
      <c r="D247" s="5"/>
      <c r="E247" s="5"/>
      <c r="F247" s="5"/>
      <c r="G247" s="5"/>
      <c r="H247" s="5"/>
      <c r="I247" s="5"/>
      <c r="J247" s="20"/>
      <c r="K247" s="20"/>
      <c r="L247" s="20"/>
    </row>
    <row r="248" spans="2:12" s="17" customFormat="1" x14ac:dyDescent="0.25">
      <c r="B248" s="5"/>
      <c r="C248" s="5"/>
      <c r="D248" s="5"/>
      <c r="E248" s="5"/>
      <c r="F248" s="5"/>
      <c r="G248" s="5"/>
      <c r="H248" s="5"/>
      <c r="I248" s="5"/>
      <c r="J248" s="20"/>
      <c r="K248" s="20"/>
      <c r="L248" s="20"/>
    </row>
    <row r="249" spans="2:12" s="17" customFormat="1" x14ac:dyDescent="0.25">
      <c r="B249" s="5"/>
      <c r="C249" s="5"/>
      <c r="D249" s="5"/>
      <c r="E249" s="5"/>
      <c r="F249" s="5"/>
      <c r="G249" s="5"/>
      <c r="H249" s="5"/>
      <c r="I249" s="5"/>
      <c r="J249" s="20"/>
      <c r="K249" s="20"/>
      <c r="L249" s="20"/>
    </row>
    <row r="250" spans="2:12" s="17" customFormat="1" x14ac:dyDescent="0.25">
      <c r="B250" s="5"/>
      <c r="C250" s="5"/>
      <c r="D250" s="5"/>
      <c r="E250" s="5"/>
      <c r="F250" s="5"/>
      <c r="G250" s="5"/>
      <c r="H250" s="5"/>
      <c r="I250" s="5"/>
      <c r="J250" s="20"/>
      <c r="K250" s="20"/>
      <c r="L250" s="20"/>
    </row>
    <row r="251" spans="2:12" s="17" customFormat="1" x14ac:dyDescent="0.25">
      <c r="B251" s="5"/>
      <c r="C251" s="5"/>
      <c r="D251" s="5"/>
      <c r="E251" s="5"/>
      <c r="F251" s="5"/>
      <c r="G251" s="5"/>
      <c r="H251" s="5"/>
      <c r="I251" s="5"/>
      <c r="J251" s="20"/>
      <c r="K251" s="20"/>
      <c r="L251" s="20"/>
    </row>
    <row r="252" spans="2:12" s="17" customFormat="1" x14ac:dyDescent="0.25">
      <c r="B252" s="5"/>
      <c r="C252" s="5"/>
      <c r="D252" s="5"/>
      <c r="E252" s="5"/>
      <c r="F252" s="5"/>
      <c r="G252" s="5"/>
      <c r="H252" s="5"/>
      <c r="I252" s="5"/>
      <c r="J252" s="20"/>
      <c r="K252" s="20"/>
      <c r="L252" s="20"/>
    </row>
    <row r="253" spans="2:12" s="17" customFormat="1" x14ac:dyDescent="0.25">
      <c r="B253" s="5"/>
      <c r="C253" s="5"/>
      <c r="D253" s="5"/>
      <c r="E253" s="5"/>
      <c r="F253" s="5"/>
      <c r="G253" s="5"/>
      <c r="H253" s="5"/>
      <c r="I253" s="5"/>
      <c r="J253" s="20"/>
      <c r="K253" s="20"/>
      <c r="L253" s="20"/>
    </row>
    <row r="254" spans="2:12" s="17" customFormat="1" x14ac:dyDescent="0.25">
      <c r="B254" s="5"/>
      <c r="C254" s="5"/>
      <c r="D254" s="5"/>
      <c r="E254" s="5"/>
      <c r="F254" s="5"/>
      <c r="G254" s="5"/>
      <c r="H254" s="5"/>
      <c r="I254" s="5"/>
      <c r="J254" s="20"/>
      <c r="K254" s="20"/>
      <c r="L254" s="20"/>
    </row>
    <row r="255" spans="2:12" s="17" customFormat="1" x14ac:dyDescent="0.25">
      <c r="B255" s="5"/>
      <c r="C255" s="5"/>
      <c r="D255" s="5"/>
      <c r="E255" s="5"/>
      <c r="F255" s="5"/>
      <c r="G255" s="5"/>
      <c r="H255" s="5"/>
      <c r="I255" s="5"/>
      <c r="J255" s="20"/>
      <c r="K255" s="20"/>
      <c r="L255" s="20"/>
    </row>
    <row r="256" spans="2:12" s="17" customFormat="1" x14ac:dyDescent="0.25">
      <c r="B256" s="5"/>
      <c r="C256" s="5"/>
      <c r="D256" s="5"/>
      <c r="E256" s="5"/>
      <c r="F256" s="5"/>
      <c r="G256" s="5"/>
      <c r="H256" s="5"/>
      <c r="I256" s="5"/>
      <c r="J256" s="20"/>
      <c r="K256" s="20"/>
      <c r="L256" s="20"/>
    </row>
    <row r="257" spans="2:12" s="17" customFormat="1" x14ac:dyDescent="0.25">
      <c r="B257" s="5"/>
      <c r="C257" s="5"/>
      <c r="D257" s="5"/>
      <c r="E257" s="5"/>
      <c r="F257" s="5"/>
      <c r="G257" s="5"/>
      <c r="H257" s="5"/>
      <c r="I257" s="5"/>
      <c r="J257" s="20"/>
      <c r="K257" s="20"/>
      <c r="L257" s="20"/>
    </row>
    <row r="258" spans="2:12" s="17" customFormat="1" x14ac:dyDescent="0.25">
      <c r="B258" s="5"/>
      <c r="C258" s="5"/>
      <c r="D258" s="5"/>
      <c r="E258" s="5"/>
      <c r="F258" s="5"/>
      <c r="G258" s="5"/>
      <c r="H258" s="5"/>
      <c r="I258" s="5"/>
      <c r="J258" s="20"/>
      <c r="K258" s="20"/>
      <c r="L258" s="20"/>
    </row>
    <row r="259" spans="2:12" s="17" customFormat="1" x14ac:dyDescent="0.25">
      <c r="B259" s="5"/>
      <c r="C259" s="5"/>
      <c r="D259" s="5"/>
      <c r="E259" s="5"/>
      <c r="F259" s="5"/>
      <c r="G259" s="5"/>
      <c r="H259" s="5"/>
      <c r="I259" s="5"/>
      <c r="J259" s="20"/>
      <c r="K259" s="20"/>
      <c r="L259" s="20"/>
    </row>
    <row r="260" spans="2:12" s="17" customFormat="1" x14ac:dyDescent="0.25">
      <c r="B260" s="5"/>
      <c r="C260" s="5"/>
      <c r="D260" s="5"/>
      <c r="E260" s="5"/>
      <c r="F260" s="5"/>
      <c r="G260" s="5"/>
      <c r="H260" s="5"/>
      <c r="I260" s="5"/>
      <c r="J260" s="20"/>
      <c r="K260" s="20"/>
      <c r="L260" s="20"/>
    </row>
    <row r="261" spans="2:12" s="17" customFormat="1" x14ac:dyDescent="0.25">
      <c r="B261" s="5"/>
      <c r="C261" s="5"/>
      <c r="D261" s="5"/>
      <c r="E261" s="5"/>
      <c r="F261" s="5"/>
      <c r="G261" s="5"/>
      <c r="H261" s="5"/>
      <c r="I261" s="5"/>
      <c r="J261" s="20"/>
      <c r="K261" s="20"/>
      <c r="L261" s="20"/>
    </row>
    <row r="262" spans="2:12" s="17" customFormat="1" x14ac:dyDescent="0.25">
      <c r="B262" s="5"/>
      <c r="C262" s="5"/>
      <c r="D262" s="5"/>
      <c r="E262" s="5"/>
      <c r="F262" s="5"/>
      <c r="G262" s="5"/>
      <c r="H262" s="5"/>
      <c r="I262" s="5"/>
      <c r="J262" s="20"/>
      <c r="K262" s="20"/>
      <c r="L262" s="20"/>
    </row>
    <row r="263" spans="2:12" s="17" customFormat="1" x14ac:dyDescent="0.25">
      <c r="B263" s="5"/>
      <c r="C263" s="5"/>
      <c r="D263" s="5"/>
      <c r="E263" s="5"/>
      <c r="F263" s="5"/>
      <c r="G263" s="5"/>
      <c r="H263" s="5"/>
      <c r="I263" s="5"/>
      <c r="J263" s="20"/>
      <c r="K263" s="20"/>
      <c r="L263" s="20"/>
    </row>
    <row r="264" spans="2:12" s="17" customFormat="1" x14ac:dyDescent="0.25">
      <c r="B264" s="5"/>
      <c r="C264" s="5"/>
      <c r="D264" s="5"/>
      <c r="E264" s="5"/>
      <c r="F264" s="5"/>
      <c r="G264" s="5"/>
      <c r="H264" s="5"/>
      <c r="I264" s="5"/>
      <c r="J264" s="20"/>
      <c r="K264" s="20"/>
      <c r="L264" s="20"/>
    </row>
    <row r="265" spans="2:12" s="17" customFormat="1" x14ac:dyDescent="0.25">
      <c r="B265" s="5"/>
      <c r="C265" s="5"/>
      <c r="D265" s="5"/>
      <c r="E265" s="5"/>
      <c r="F265" s="5"/>
      <c r="G265" s="5"/>
      <c r="H265" s="5"/>
      <c r="I265" s="5"/>
      <c r="J265" s="20"/>
      <c r="K265" s="20"/>
      <c r="L265" s="20"/>
    </row>
    <row r="266" spans="2:12" s="17" customFormat="1" x14ac:dyDescent="0.25">
      <c r="B266" s="5"/>
      <c r="C266" s="5"/>
      <c r="D266" s="5"/>
      <c r="E266" s="5"/>
      <c r="F266" s="5"/>
      <c r="G266" s="5"/>
      <c r="H266" s="5"/>
      <c r="I266" s="5"/>
      <c r="J266" s="20"/>
      <c r="K266" s="20"/>
      <c r="L266" s="20"/>
    </row>
    <row r="267" spans="2:12" s="17" customFormat="1" x14ac:dyDescent="0.25">
      <c r="B267" s="5"/>
      <c r="C267" s="5"/>
      <c r="D267" s="5"/>
      <c r="E267" s="5"/>
      <c r="F267" s="5"/>
      <c r="G267" s="5"/>
      <c r="H267" s="5"/>
      <c r="I267" s="5"/>
      <c r="J267" s="20"/>
      <c r="K267" s="20"/>
      <c r="L267" s="20"/>
    </row>
    <row r="268" spans="2:12" s="17" customFormat="1" x14ac:dyDescent="0.25">
      <c r="B268" s="5"/>
      <c r="C268" s="5"/>
      <c r="D268" s="5"/>
      <c r="E268" s="5"/>
      <c r="F268" s="5"/>
      <c r="G268" s="5"/>
      <c r="H268" s="5"/>
      <c r="I268" s="5"/>
      <c r="J268" s="20"/>
      <c r="K268" s="20"/>
      <c r="L268" s="20"/>
    </row>
    <row r="269" spans="2:12" s="17" customFormat="1" x14ac:dyDescent="0.25">
      <c r="B269" s="5"/>
      <c r="C269" s="5"/>
      <c r="D269" s="5"/>
      <c r="E269" s="5"/>
      <c r="F269" s="5"/>
      <c r="G269" s="5"/>
      <c r="H269" s="5"/>
      <c r="I269" s="5"/>
      <c r="J269" s="20"/>
      <c r="K269" s="20"/>
      <c r="L269" s="20"/>
    </row>
    <row r="270" spans="2:12" s="17" customFormat="1" x14ac:dyDescent="0.25">
      <c r="B270" s="5"/>
      <c r="C270" s="5"/>
      <c r="D270" s="5"/>
      <c r="E270" s="5"/>
      <c r="F270" s="5"/>
      <c r="G270" s="5"/>
      <c r="H270" s="5"/>
      <c r="I270" s="5"/>
      <c r="J270" s="20"/>
      <c r="K270" s="20"/>
      <c r="L270" s="20"/>
    </row>
    <row r="271" spans="2:12" s="17" customFormat="1" x14ac:dyDescent="0.25">
      <c r="B271" s="5"/>
      <c r="C271" s="5"/>
      <c r="D271" s="5"/>
      <c r="E271" s="5"/>
      <c r="F271" s="5"/>
      <c r="G271" s="5"/>
      <c r="H271" s="5"/>
      <c r="I271" s="5"/>
      <c r="J271" s="20"/>
      <c r="K271" s="20"/>
      <c r="L271" s="20"/>
    </row>
    <row r="272" spans="2:12" s="17" customFormat="1" x14ac:dyDescent="0.25">
      <c r="B272" s="5"/>
      <c r="C272" s="5"/>
      <c r="D272" s="5"/>
      <c r="E272" s="5"/>
      <c r="F272" s="5"/>
      <c r="G272" s="5"/>
      <c r="H272" s="5"/>
      <c r="I272" s="5"/>
      <c r="J272" s="20"/>
      <c r="K272" s="20"/>
      <c r="L272" s="20"/>
    </row>
    <row r="273" spans="2:12" s="17" customFormat="1" x14ac:dyDescent="0.25">
      <c r="B273" s="5"/>
      <c r="C273" s="5"/>
      <c r="D273" s="5"/>
      <c r="E273" s="5"/>
      <c r="F273" s="5"/>
      <c r="G273" s="5"/>
      <c r="H273" s="5"/>
      <c r="I273" s="5"/>
      <c r="J273" s="20"/>
      <c r="K273" s="20"/>
      <c r="L273" s="20"/>
    </row>
    <row r="274" spans="2:12" s="17" customFormat="1" x14ac:dyDescent="0.25">
      <c r="B274" s="5"/>
      <c r="C274" s="5"/>
      <c r="D274" s="5"/>
      <c r="E274" s="5"/>
      <c r="F274" s="5"/>
      <c r="G274" s="5"/>
      <c r="H274" s="5"/>
      <c r="I274" s="5"/>
      <c r="J274" s="20"/>
      <c r="K274" s="20"/>
      <c r="L274" s="20"/>
    </row>
    <row r="275" spans="2:12" s="17" customFormat="1" x14ac:dyDescent="0.25">
      <c r="B275" s="5"/>
      <c r="C275" s="5"/>
      <c r="D275" s="5"/>
      <c r="E275" s="5"/>
      <c r="F275" s="5"/>
      <c r="G275" s="5"/>
      <c r="H275" s="5"/>
      <c r="I275" s="5"/>
      <c r="J275" s="20"/>
      <c r="K275" s="20"/>
      <c r="L275" s="20"/>
    </row>
    <row r="276" spans="2:12" s="17" customFormat="1" x14ac:dyDescent="0.25">
      <c r="B276" s="5"/>
      <c r="C276" s="5"/>
      <c r="D276" s="5"/>
      <c r="E276" s="5"/>
      <c r="F276" s="5"/>
      <c r="G276" s="5"/>
      <c r="H276" s="5"/>
      <c r="I276" s="5"/>
      <c r="J276" s="20"/>
      <c r="K276" s="20"/>
      <c r="L276" s="20"/>
    </row>
    <row r="277" spans="2:12" s="17" customFormat="1" x14ac:dyDescent="0.25">
      <c r="B277" s="5"/>
      <c r="C277" s="5"/>
      <c r="D277" s="5"/>
      <c r="E277" s="5"/>
      <c r="F277" s="5"/>
      <c r="G277" s="5"/>
      <c r="H277" s="5"/>
      <c r="I277" s="5"/>
      <c r="J277" s="20"/>
      <c r="K277" s="20"/>
      <c r="L277" s="20"/>
    </row>
    <row r="278" spans="2:12" s="17" customFormat="1" x14ac:dyDescent="0.25">
      <c r="B278" s="5"/>
      <c r="C278" s="5"/>
      <c r="D278" s="5"/>
      <c r="E278" s="5"/>
      <c r="F278" s="5"/>
      <c r="G278" s="5"/>
      <c r="H278" s="5"/>
      <c r="I278" s="5"/>
      <c r="J278" s="20"/>
      <c r="K278" s="20"/>
      <c r="L278" s="20"/>
    </row>
    <row r="279" spans="2:12" s="17" customFormat="1" x14ac:dyDescent="0.25">
      <c r="B279" s="5"/>
      <c r="C279" s="5"/>
      <c r="D279" s="5"/>
      <c r="E279" s="5"/>
      <c r="F279" s="5"/>
      <c r="G279" s="5"/>
      <c r="H279" s="5"/>
      <c r="I279" s="5"/>
      <c r="J279" s="20"/>
      <c r="K279" s="20"/>
      <c r="L279" s="20"/>
    </row>
    <row r="280" spans="2:12" s="17" customFormat="1" x14ac:dyDescent="0.25">
      <c r="B280" s="5"/>
      <c r="C280" s="5"/>
      <c r="D280" s="5"/>
      <c r="E280" s="5"/>
      <c r="F280" s="5"/>
      <c r="G280" s="5"/>
      <c r="H280" s="5"/>
      <c r="I280" s="5"/>
      <c r="J280" s="20"/>
      <c r="K280" s="20"/>
      <c r="L280" s="20"/>
    </row>
    <row r="281" spans="2:12" s="17" customFormat="1" x14ac:dyDescent="0.25">
      <c r="B281" s="5"/>
      <c r="C281" s="5"/>
      <c r="D281" s="5"/>
      <c r="E281" s="5"/>
      <c r="F281" s="5"/>
      <c r="G281" s="5"/>
      <c r="H281" s="5"/>
      <c r="I281" s="5"/>
      <c r="J281" s="20"/>
      <c r="K281" s="20"/>
      <c r="L281" s="20"/>
    </row>
    <row r="282" spans="2:12" s="17" customFormat="1" x14ac:dyDescent="0.25">
      <c r="B282" s="5"/>
      <c r="C282" s="5"/>
      <c r="D282" s="5"/>
      <c r="E282" s="5"/>
      <c r="F282" s="5"/>
      <c r="G282" s="5"/>
      <c r="H282" s="5"/>
      <c r="I282" s="5"/>
      <c r="J282" s="20"/>
      <c r="K282" s="20"/>
      <c r="L282" s="20"/>
    </row>
    <row r="283" spans="2:12" s="17" customFormat="1" x14ac:dyDescent="0.25">
      <c r="B283" s="5"/>
      <c r="C283" s="5"/>
      <c r="D283" s="5"/>
      <c r="E283" s="5"/>
      <c r="F283" s="5"/>
      <c r="G283" s="5"/>
      <c r="H283" s="5"/>
      <c r="I283" s="5"/>
      <c r="J283" s="20"/>
      <c r="K283" s="20"/>
      <c r="L283" s="20"/>
    </row>
    <row r="284" spans="2:12" s="17" customFormat="1" x14ac:dyDescent="0.25">
      <c r="B284" s="5"/>
      <c r="C284" s="5"/>
      <c r="D284" s="5"/>
      <c r="E284" s="5"/>
      <c r="F284" s="5"/>
      <c r="G284" s="5"/>
      <c r="H284" s="5"/>
      <c r="I284" s="5"/>
      <c r="J284" s="20"/>
      <c r="K284" s="20"/>
      <c r="L284" s="20"/>
    </row>
    <row r="285" spans="2:12" s="17" customFormat="1" x14ac:dyDescent="0.25">
      <c r="B285" s="5"/>
      <c r="C285" s="5"/>
      <c r="D285" s="5"/>
      <c r="E285" s="5"/>
      <c r="F285" s="5"/>
      <c r="G285" s="5"/>
      <c r="H285" s="5"/>
      <c r="I285" s="5"/>
      <c r="J285" s="20"/>
      <c r="K285" s="20"/>
      <c r="L285" s="20"/>
    </row>
    <row r="286" spans="2:12" s="17" customFormat="1" x14ac:dyDescent="0.25">
      <c r="B286" s="5"/>
      <c r="C286" s="5"/>
      <c r="D286" s="5"/>
      <c r="E286" s="5"/>
      <c r="F286" s="5"/>
      <c r="G286" s="5"/>
      <c r="H286" s="5"/>
      <c r="I286" s="5"/>
      <c r="J286" s="20"/>
      <c r="K286" s="20"/>
      <c r="L286" s="20"/>
    </row>
    <row r="287" spans="2:12" s="17" customFormat="1" x14ac:dyDescent="0.25">
      <c r="B287" s="5"/>
      <c r="C287" s="5"/>
      <c r="D287" s="5"/>
      <c r="E287" s="5"/>
      <c r="F287" s="5"/>
      <c r="G287" s="5"/>
      <c r="H287" s="5"/>
      <c r="I287" s="5"/>
      <c r="J287" s="20"/>
      <c r="K287" s="20"/>
      <c r="L287" s="20"/>
    </row>
    <row r="288" spans="2:12" s="17" customFormat="1" x14ac:dyDescent="0.25">
      <c r="B288" s="5"/>
      <c r="C288" s="5"/>
      <c r="D288" s="5"/>
      <c r="E288" s="5"/>
      <c r="F288" s="5"/>
      <c r="G288" s="5"/>
      <c r="H288" s="5"/>
      <c r="I288" s="5"/>
      <c r="J288" s="20"/>
      <c r="K288" s="20"/>
      <c r="L288" s="20"/>
    </row>
    <row r="289" spans="2:12" s="17" customFormat="1" x14ac:dyDescent="0.25">
      <c r="B289" s="5"/>
      <c r="C289" s="5"/>
      <c r="D289" s="5"/>
      <c r="E289" s="5"/>
      <c r="F289" s="5"/>
      <c r="G289" s="5"/>
      <c r="H289" s="5"/>
      <c r="I289" s="5"/>
      <c r="J289" s="20"/>
      <c r="K289" s="20"/>
      <c r="L289" s="20"/>
    </row>
    <row r="290" spans="2:12" s="17" customFormat="1" x14ac:dyDescent="0.25">
      <c r="B290" s="5"/>
      <c r="C290" s="5"/>
      <c r="D290" s="5"/>
      <c r="E290" s="5"/>
      <c r="F290" s="5"/>
      <c r="G290" s="5"/>
      <c r="H290" s="5"/>
      <c r="I290" s="5"/>
      <c r="J290" s="20"/>
      <c r="K290" s="20"/>
      <c r="L290" s="20"/>
    </row>
    <row r="291" spans="2:12" s="17" customFormat="1" x14ac:dyDescent="0.25">
      <c r="B291" s="5"/>
      <c r="C291" s="5"/>
      <c r="D291" s="5"/>
      <c r="E291" s="5"/>
      <c r="F291" s="5"/>
      <c r="G291" s="5"/>
      <c r="H291" s="5"/>
      <c r="I291" s="5"/>
      <c r="J291" s="20"/>
      <c r="K291" s="20"/>
      <c r="L291" s="20"/>
    </row>
    <row r="292" spans="2:12" s="17" customFormat="1" x14ac:dyDescent="0.25">
      <c r="B292" s="5"/>
      <c r="C292" s="5"/>
      <c r="D292" s="5"/>
      <c r="E292" s="5"/>
      <c r="F292" s="5"/>
      <c r="G292" s="5"/>
      <c r="H292" s="5"/>
      <c r="I292" s="5"/>
      <c r="J292" s="20"/>
      <c r="K292" s="20"/>
      <c r="L292" s="20"/>
    </row>
    <row r="293" spans="2:12" s="17" customFormat="1" x14ac:dyDescent="0.25">
      <c r="B293" s="5"/>
      <c r="C293" s="5"/>
      <c r="D293" s="5"/>
      <c r="E293" s="5"/>
      <c r="F293" s="5"/>
      <c r="G293" s="5"/>
      <c r="H293" s="5"/>
      <c r="I293" s="5"/>
      <c r="J293" s="20"/>
      <c r="K293" s="20"/>
      <c r="L293" s="20"/>
    </row>
    <row r="294" spans="2:12" s="17" customFormat="1" x14ac:dyDescent="0.25">
      <c r="B294" s="5"/>
      <c r="C294" s="5"/>
      <c r="D294" s="5"/>
      <c r="E294" s="5"/>
      <c r="F294" s="5"/>
      <c r="G294" s="5"/>
      <c r="H294" s="5"/>
      <c r="I294" s="5"/>
      <c r="J294" s="20"/>
      <c r="K294" s="20"/>
      <c r="L294" s="20"/>
    </row>
    <row r="295" spans="2:12" s="17" customFormat="1" x14ac:dyDescent="0.25">
      <c r="B295" s="5"/>
      <c r="C295" s="5"/>
      <c r="D295" s="5"/>
      <c r="E295" s="5"/>
      <c r="F295" s="5"/>
      <c r="G295" s="5"/>
      <c r="H295" s="5"/>
      <c r="I295" s="5"/>
      <c r="J295" s="20"/>
      <c r="K295" s="20"/>
      <c r="L295" s="20"/>
    </row>
    <row r="296" spans="2:12" s="17" customFormat="1" x14ac:dyDescent="0.25">
      <c r="B296" s="5"/>
      <c r="C296" s="5"/>
      <c r="D296" s="5"/>
      <c r="E296" s="5"/>
      <c r="F296" s="5"/>
      <c r="G296" s="5"/>
      <c r="H296" s="5"/>
      <c r="I296" s="5"/>
      <c r="J296" s="20"/>
      <c r="K296" s="20"/>
      <c r="L296" s="20"/>
    </row>
    <row r="297" spans="2:12" s="17" customFormat="1" x14ac:dyDescent="0.25">
      <c r="B297" s="5"/>
      <c r="C297" s="5"/>
      <c r="D297" s="5"/>
      <c r="E297" s="5"/>
      <c r="F297" s="5"/>
      <c r="G297" s="5"/>
      <c r="H297" s="5"/>
      <c r="I297" s="5"/>
      <c r="J297" s="20"/>
      <c r="K297" s="20"/>
      <c r="L297" s="20"/>
    </row>
    <row r="298" spans="2:12" s="17" customFormat="1" x14ac:dyDescent="0.25">
      <c r="B298" s="5"/>
      <c r="C298" s="5"/>
      <c r="D298" s="5"/>
      <c r="E298" s="5"/>
      <c r="F298" s="5"/>
      <c r="G298" s="5"/>
      <c r="H298" s="5"/>
      <c r="I298" s="5"/>
      <c r="J298" s="20"/>
      <c r="K298" s="20"/>
      <c r="L298" s="20"/>
    </row>
    <row r="299" spans="2:12" s="17" customFormat="1" x14ac:dyDescent="0.25">
      <c r="B299" s="5"/>
      <c r="C299" s="5"/>
      <c r="D299" s="5"/>
      <c r="E299" s="5"/>
      <c r="F299" s="5"/>
      <c r="G299" s="5"/>
      <c r="H299" s="5"/>
      <c r="I299" s="5"/>
      <c r="J299" s="20"/>
      <c r="K299" s="20"/>
      <c r="L299" s="20"/>
    </row>
    <row r="300" spans="2:12" s="17" customFormat="1" x14ac:dyDescent="0.25">
      <c r="B300" s="5"/>
      <c r="C300" s="5"/>
      <c r="D300" s="5"/>
      <c r="E300" s="5"/>
      <c r="F300" s="5"/>
      <c r="G300" s="5"/>
      <c r="H300" s="5"/>
      <c r="I300" s="5"/>
      <c r="J300" s="20"/>
      <c r="K300" s="20"/>
      <c r="L300" s="20"/>
    </row>
    <row r="301" spans="2:12" s="17" customFormat="1" x14ac:dyDescent="0.25">
      <c r="B301" s="5"/>
      <c r="C301" s="5"/>
      <c r="D301" s="5"/>
      <c r="E301" s="5"/>
      <c r="F301" s="5"/>
      <c r="G301" s="5"/>
      <c r="H301" s="5"/>
      <c r="I301" s="5"/>
      <c r="J301" s="20"/>
      <c r="K301" s="20"/>
      <c r="L301" s="20"/>
    </row>
    <row r="302" spans="2:12" s="17" customFormat="1" x14ac:dyDescent="0.25">
      <c r="B302" s="5"/>
      <c r="C302" s="5"/>
      <c r="D302" s="5"/>
      <c r="E302" s="5"/>
      <c r="F302" s="5"/>
      <c r="G302" s="5"/>
      <c r="H302" s="5"/>
      <c r="I302" s="5"/>
      <c r="J302" s="20"/>
      <c r="K302" s="20"/>
      <c r="L302" s="20"/>
    </row>
    <row r="303" spans="2:12" s="17" customFormat="1" x14ac:dyDescent="0.25">
      <c r="B303" s="5"/>
      <c r="C303" s="5"/>
      <c r="D303" s="5"/>
      <c r="E303" s="5"/>
      <c r="F303" s="5"/>
      <c r="G303" s="5"/>
      <c r="H303" s="5"/>
      <c r="I303" s="5"/>
      <c r="J303" s="20"/>
      <c r="K303" s="20"/>
      <c r="L303" s="20"/>
    </row>
    <row r="304" spans="2:12" s="17" customFormat="1" x14ac:dyDescent="0.25">
      <c r="B304" s="5"/>
      <c r="C304" s="5"/>
      <c r="D304" s="5"/>
      <c r="E304" s="5"/>
      <c r="F304" s="5"/>
      <c r="G304" s="5"/>
      <c r="H304" s="5"/>
      <c r="I304" s="5"/>
      <c r="J304" s="20"/>
      <c r="K304" s="20"/>
      <c r="L304" s="20"/>
    </row>
    <row r="305" spans="2:12" s="17" customFormat="1" x14ac:dyDescent="0.25">
      <c r="B305" s="5"/>
      <c r="C305" s="5"/>
      <c r="D305" s="5"/>
      <c r="E305" s="5"/>
      <c r="F305" s="5"/>
      <c r="G305" s="5"/>
      <c r="H305" s="5"/>
      <c r="I305" s="5"/>
      <c r="J305" s="20"/>
      <c r="K305" s="20"/>
      <c r="L305" s="20"/>
    </row>
    <row r="306" spans="2:12" s="17" customFormat="1" x14ac:dyDescent="0.25">
      <c r="B306" s="5"/>
      <c r="C306" s="5"/>
      <c r="D306" s="5"/>
      <c r="E306" s="5"/>
      <c r="F306" s="5"/>
      <c r="G306" s="5"/>
      <c r="H306" s="5"/>
      <c r="I306" s="5"/>
      <c r="J306" s="20"/>
      <c r="K306" s="20"/>
      <c r="L306" s="20"/>
    </row>
    <row r="307" spans="2:12" s="17" customFormat="1" x14ac:dyDescent="0.25">
      <c r="B307" s="5"/>
      <c r="C307" s="5"/>
      <c r="D307" s="5"/>
      <c r="E307" s="5"/>
      <c r="F307" s="5"/>
      <c r="G307" s="5"/>
      <c r="H307" s="5"/>
      <c r="I307" s="5"/>
      <c r="J307" s="20"/>
      <c r="K307" s="20"/>
      <c r="L307" s="20"/>
    </row>
    <row r="308" spans="2:12" s="17" customFormat="1" x14ac:dyDescent="0.25">
      <c r="B308" s="5"/>
      <c r="C308" s="5"/>
      <c r="D308" s="5"/>
      <c r="E308" s="5"/>
      <c r="F308" s="5"/>
      <c r="G308" s="5"/>
      <c r="H308" s="5"/>
      <c r="I308" s="5"/>
      <c r="J308" s="20"/>
      <c r="K308" s="20"/>
      <c r="L308" s="20"/>
    </row>
    <row r="309" spans="2:12" s="17" customFormat="1" x14ac:dyDescent="0.25">
      <c r="B309" s="5"/>
      <c r="C309" s="5"/>
      <c r="D309" s="5"/>
      <c r="E309" s="5"/>
      <c r="F309" s="5"/>
      <c r="G309" s="5"/>
      <c r="H309" s="5"/>
      <c r="I309" s="5"/>
      <c r="J309" s="20"/>
      <c r="K309" s="20"/>
      <c r="L309" s="20"/>
    </row>
    <row r="310" spans="2:12" s="17" customFormat="1" x14ac:dyDescent="0.25">
      <c r="B310" s="5"/>
      <c r="C310" s="5"/>
      <c r="D310" s="5"/>
      <c r="E310" s="5"/>
      <c r="F310" s="5"/>
      <c r="G310" s="5"/>
      <c r="H310" s="5"/>
      <c r="I310" s="5"/>
      <c r="J310" s="20"/>
      <c r="K310" s="20"/>
      <c r="L310" s="20"/>
    </row>
    <row r="311" spans="2:12" s="17" customFormat="1" x14ac:dyDescent="0.25">
      <c r="B311" s="5"/>
      <c r="C311" s="5"/>
      <c r="D311" s="5"/>
      <c r="E311" s="5"/>
      <c r="F311" s="5"/>
      <c r="G311" s="5"/>
      <c r="H311" s="5"/>
      <c r="I311" s="5"/>
      <c r="J311" s="20"/>
      <c r="K311" s="20"/>
      <c r="L311" s="20"/>
    </row>
    <row r="312" spans="2:12" s="17" customFormat="1" x14ac:dyDescent="0.25">
      <c r="B312" s="5"/>
      <c r="C312" s="5"/>
      <c r="D312" s="5"/>
      <c r="E312" s="5"/>
      <c r="F312" s="5"/>
      <c r="G312" s="5"/>
      <c r="H312" s="5"/>
      <c r="I312" s="5"/>
      <c r="J312" s="20"/>
      <c r="K312" s="20"/>
      <c r="L312" s="20"/>
    </row>
    <row r="313" spans="2:12" s="17" customFormat="1" x14ac:dyDescent="0.25">
      <c r="B313" s="5"/>
      <c r="C313" s="5"/>
      <c r="D313" s="5"/>
      <c r="E313" s="5"/>
      <c r="F313" s="5"/>
      <c r="G313" s="5"/>
      <c r="H313" s="5"/>
      <c r="I313" s="5"/>
      <c r="J313" s="20"/>
      <c r="K313" s="20"/>
      <c r="L313" s="20"/>
    </row>
    <row r="314" spans="2:12" s="17" customFormat="1" x14ac:dyDescent="0.25">
      <c r="B314" s="5"/>
      <c r="C314" s="5"/>
      <c r="D314" s="5"/>
      <c r="E314" s="5"/>
      <c r="F314" s="5"/>
      <c r="G314" s="5"/>
      <c r="H314" s="5"/>
      <c r="I314" s="5"/>
      <c r="J314" s="20"/>
      <c r="K314" s="20"/>
      <c r="L314" s="20"/>
    </row>
    <row r="315" spans="2:12" s="17" customFormat="1" x14ac:dyDescent="0.25">
      <c r="B315" s="5"/>
      <c r="C315" s="5"/>
      <c r="D315" s="5"/>
      <c r="E315" s="5"/>
      <c r="F315" s="5"/>
      <c r="G315" s="5"/>
      <c r="H315" s="5"/>
      <c r="I315" s="5"/>
      <c r="J315" s="20"/>
      <c r="K315" s="20"/>
      <c r="L315" s="20"/>
    </row>
    <row r="316" spans="2:12" s="17" customFormat="1" x14ac:dyDescent="0.25">
      <c r="B316" s="5"/>
      <c r="C316" s="5"/>
      <c r="D316" s="5"/>
      <c r="E316" s="5"/>
      <c r="F316" s="5"/>
      <c r="G316" s="5"/>
      <c r="H316" s="5"/>
      <c r="I316" s="5"/>
      <c r="J316" s="20"/>
      <c r="K316" s="20"/>
      <c r="L316" s="20"/>
    </row>
    <row r="317" spans="2:12" s="17" customFormat="1" x14ac:dyDescent="0.25">
      <c r="B317" s="5"/>
      <c r="C317" s="5"/>
      <c r="D317" s="5"/>
      <c r="E317" s="5"/>
      <c r="F317" s="5"/>
      <c r="G317" s="5"/>
      <c r="H317" s="5"/>
      <c r="I317" s="5"/>
      <c r="J317" s="20"/>
      <c r="K317" s="20"/>
      <c r="L317" s="20"/>
    </row>
    <row r="318" spans="2:12" s="17" customFormat="1" x14ac:dyDescent="0.25">
      <c r="B318" s="5"/>
      <c r="C318" s="5"/>
      <c r="D318" s="5"/>
      <c r="E318" s="5"/>
      <c r="F318" s="5"/>
      <c r="G318" s="5"/>
      <c r="H318" s="5"/>
      <c r="I318" s="5"/>
      <c r="J318" s="20"/>
      <c r="K318" s="20"/>
      <c r="L318" s="20"/>
    </row>
    <row r="319" spans="2:12" s="17" customFormat="1" x14ac:dyDescent="0.25">
      <c r="B319" s="5"/>
      <c r="C319" s="5"/>
      <c r="D319" s="5"/>
      <c r="E319" s="5"/>
      <c r="F319" s="5"/>
      <c r="G319" s="5"/>
      <c r="H319" s="5"/>
      <c r="I319" s="5"/>
      <c r="J319" s="20"/>
      <c r="K319" s="20"/>
      <c r="L319" s="20"/>
    </row>
    <row r="320" spans="2:12" s="17" customFormat="1" x14ac:dyDescent="0.25">
      <c r="B320" s="5"/>
      <c r="C320" s="5"/>
      <c r="D320" s="5"/>
      <c r="E320" s="5"/>
      <c r="F320" s="5"/>
      <c r="G320" s="5"/>
      <c r="H320" s="5"/>
      <c r="I320" s="5"/>
      <c r="J320" s="20"/>
      <c r="K320" s="20"/>
      <c r="L320" s="20"/>
    </row>
    <row r="321" spans="2:12" s="17" customFormat="1" x14ac:dyDescent="0.25">
      <c r="B321" s="5"/>
      <c r="C321" s="5"/>
      <c r="D321" s="5"/>
      <c r="E321" s="5"/>
      <c r="F321" s="5"/>
      <c r="G321" s="5"/>
      <c r="H321" s="5"/>
      <c r="I321" s="5"/>
      <c r="J321" s="20"/>
      <c r="K321" s="20"/>
      <c r="L321" s="20"/>
    </row>
    <row r="322" spans="2:12" s="17" customFormat="1" x14ac:dyDescent="0.25">
      <c r="B322" s="5"/>
      <c r="C322" s="5"/>
      <c r="D322" s="5"/>
      <c r="E322" s="5"/>
      <c r="F322" s="5"/>
      <c r="G322" s="5"/>
      <c r="H322" s="5"/>
      <c r="I322" s="5"/>
      <c r="J322" s="20"/>
      <c r="K322" s="20"/>
      <c r="L322" s="20"/>
    </row>
    <row r="323" spans="2:12" s="17" customFormat="1" x14ac:dyDescent="0.25">
      <c r="B323" s="5"/>
      <c r="C323" s="5"/>
      <c r="D323" s="5"/>
      <c r="E323" s="5"/>
      <c r="F323" s="5"/>
      <c r="G323" s="5"/>
      <c r="H323" s="5"/>
      <c r="I323" s="5"/>
      <c r="J323" s="20"/>
      <c r="K323" s="20"/>
      <c r="L323" s="20"/>
    </row>
    <row r="324" spans="2:12" s="17" customFormat="1" x14ac:dyDescent="0.25">
      <c r="B324" s="5"/>
      <c r="C324" s="5"/>
      <c r="D324" s="5"/>
      <c r="E324" s="5"/>
      <c r="F324" s="5"/>
      <c r="G324" s="5"/>
      <c r="H324" s="5"/>
      <c r="I324" s="5"/>
      <c r="J324" s="20"/>
      <c r="K324" s="20"/>
      <c r="L324" s="20"/>
    </row>
    <row r="325" spans="2:12" s="17" customFormat="1" x14ac:dyDescent="0.25">
      <c r="B325" s="5"/>
      <c r="C325" s="5"/>
      <c r="D325" s="5"/>
      <c r="E325" s="5"/>
      <c r="F325" s="5"/>
      <c r="G325" s="5"/>
      <c r="H325" s="5"/>
      <c r="I325" s="5"/>
      <c r="J325" s="20"/>
      <c r="K325" s="20"/>
      <c r="L325" s="20"/>
    </row>
    <row r="326" spans="2:12" s="17" customFormat="1" x14ac:dyDescent="0.25">
      <c r="B326" s="5"/>
      <c r="C326" s="5"/>
      <c r="D326" s="5"/>
      <c r="E326" s="5"/>
      <c r="F326" s="5"/>
      <c r="G326" s="5"/>
      <c r="H326" s="5"/>
      <c r="I326" s="5"/>
      <c r="J326" s="20"/>
      <c r="K326" s="20"/>
      <c r="L326" s="20"/>
    </row>
    <row r="327" spans="2:12" s="17" customFormat="1" x14ac:dyDescent="0.25">
      <c r="B327" s="5"/>
      <c r="C327" s="5"/>
      <c r="D327" s="5"/>
      <c r="E327" s="5"/>
      <c r="F327" s="5"/>
      <c r="G327" s="5"/>
      <c r="H327" s="5"/>
      <c r="I327" s="5"/>
      <c r="J327" s="20"/>
      <c r="K327" s="20"/>
      <c r="L327" s="20"/>
    </row>
    <row r="328" spans="2:12" s="17" customFormat="1" x14ac:dyDescent="0.25">
      <c r="B328" s="5"/>
      <c r="C328" s="5"/>
      <c r="D328" s="5"/>
      <c r="E328" s="5"/>
      <c r="F328" s="5"/>
      <c r="G328" s="5"/>
      <c r="H328" s="5"/>
      <c r="I328" s="5"/>
      <c r="J328" s="20"/>
      <c r="K328" s="20"/>
      <c r="L328" s="20"/>
    </row>
    <row r="329" spans="2:12" s="17" customFormat="1" x14ac:dyDescent="0.25">
      <c r="B329" s="5"/>
      <c r="C329" s="5"/>
      <c r="D329" s="5"/>
      <c r="E329" s="5"/>
      <c r="F329" s="5"/>
      <c r="G329" s="5"/>
      <c r="H329" s="5"/>
      <c r="I329" s="5"/>
      <c r="J329" s="20"/>
      <c r="K329" s="20"/>
      <c r="L329" s="20"/>
    </row>
    <row r="330" spans="2:12" s="17" customFormat="1" x14ac:dyDescent="0.25">
      <c r="B330" s="5"/>
      <c r="C330" s="5"/>
      <c r="D330" s="5"/>
      <c r="E330" s="5"/>
      <c r="F330" s="5"/>
      <c r="G330" s="5"/>
      <c r="H330" s="5"/>
      <c r="I330" s="5"/>
      <c r="J330" s="20"/>
      <c r="K330" s="20"/>
      <c r="L330" s="20"/>
    </row>
    <row r="331" spans="2:12" s="17" customFormat="1" x14ac:dyDescent="0.25">
      <c r="B331" s="5"/>
      <c r="C331" s="5"/>
      <c r="D331" s="5"/>
      <c r="E331" s="5"/>
      <c r="F331" s="5"/>
      <c r="G331" s="5"/>
      <c r="H331" s="5"/>
      <c r="I331" s="5"/>
      <c r="J331" s="20"/>
      <c r="K331" s="20"/>
      <c r="L331" s="20"/>
    </row>
    <row r="332" spans="2:12" s="17" customFormat="1" x14ac:dyDescent="0.25">
      <c r="B332" s="5"/>
      <c r="C332" s="5"/>
      <c r="D332" s="5"/>
      <c r="E332" s="5"/>
      <c r="F332" s="5"/>
      <c r="G332" s="5"/>
      <c r="H332" s="5"/>
      <c r="I332" s="5"/>
      <c r="J332" s="20"/>
      <c r="K332" s="20"/>
      <c r="L332" s="20"/>
    </row>
    <row r="333" spans="2:12" s="17" customFormat="1" x14ac:dyDescent="0.25">
      <c r="B333" s="5"/>
      <c r="C333" s="5"/>
      <c r="D333" s="5"/>
      <c r="E333" s="5"/>
      <c r="F333" s="5"/>
      <c r="G333" s="5"/>
      <c r="H333" s="5"/>
      <c r="I333" s="5"/>
      <c r="J333" s="20"/>
      <c r="K333" s="20"/>
      <c r="L333" s="20"/>
    </row>
    <row r="334" spans="2:12" s="17" customFormat="1" x14ac:dyDescent="0.25">
      <c r="B334" s="5"/>
      <c r="C334" s="5"/>
      <c r="D334" s="5"/>
      <c r="E334" s="5"/>
      <c r="F334" s="5"/>
      <c r="G334" s="5"/>
      <c r="H334" s="5"/>
      <c r="I334" s="5"/>
      <c r="J334" s="20"/>
      <c r="K334" s="20"/>
      <c r="L334" s="20"/>
    </row>
    <row r="335" spans="2:12" s="17" customFormat="1" x14ac:dyDescent="0.25">
      <c r="B335" s="5"/>
      <c r="C335" s="5"/>
      <c r="D335" s="5"/>
      <c r="E335" s="5"/>
      <c r="F335" s="5"/>
      <c r="G335" s="5"/>
      <c r="H335" s="5"/>
      <c r="I335" s="5"/>
      <c r="J335" s="20"/>
      <c r="K335" s="20"/>
      <c r="L335" s="20"/>
    </row>
    <row r="336" spans="2:12" s="17" customFormat="1" x14ac:dyDescent="0.25">
      <c r="B336" s="5"/>
      <c r="C336" s="5"/>
      <c r="D336" s="5"/>
      <c r="E336" s="5"/>
      <c r="F336" s="5"/>
      <c r="G336" s="5"/>
      <c r="H336" s="5"/>
      <c r="I336" s="5"/>
      <c r="J336" s="20"/>
      <c r="K336" s="20"/>
      <c r="L336" s="20"/>
    </row>
    <row r="337" spans="2:12" s="17" customFormat="1" x14ac:dyDescent="0.25">
      <c r="B337" s="5"/>
      <c r="C337" s="5"/>
      <c r="D337" s="5"/>
      <c r="E337" s="5"/>
      <c r="F337" s="5"/>
      <c r="G337" s="5"/>
      <c r="H337" s="5"/>
      <c r="I337" s="5"/>
      <c r="J337" s="20"/>
      <c r="K337" s="20"/>
      <c r="L337" s="20"/>
    </row>
    <row r="338" spans="2:12" s="17" customFormat="1" x14ac:dyDescent="0.25">
      <c r="B338" s="5"/>
      <c r="C338" s="5"/>
      <c r="D338" s="5"/>
      <c r="E338" s="5"/>
      <c r="F338" s="5"/>
      <c r="G338" s="5"/>
      <c r="H338" s="5"/>
      <c r="I338" s="5"/>
      <c r="J338" s="20"/>
      <c r="K338" s="20"/>
      <c r="L338" s="20"/>
    </row>
    <row r="339" spans="2:12" s="17" customFormat="1" x14ac:dyDescent="0.25">
      <c r="B339" s="5"/>
      <c r="C339" s="5"/>
      <c r="D339" s="5"/>
      <c r="E339" s="5"/>
      <c r="F339" s="5"/>
      <c r="G339" s="5"/>
      <c r="H339" s="5"/>
      <c r="I339" s="5"/>
      <c r="J339" s="20"/>
      <c r="K339" s="20"/>
      <c r="L339" s="20"/>
    </row>
    <row r="340" spans="2:12" s="17" customFormat="1" x14ac:dyDescent="0.25">
      <c r="B340" s="5"/>
      <c r="C340" s="5"/>
      <c r="D340" s="5"/>
      <c r="E340" s="5"/>
      <c r="F340" s="5"/>
      <c r="G340" s="5"/>
      <c r="H340" s="5"/>
      <c r="I340" s="5"/>
      <c r="J340" s="20"/>
      <c r="K340" s="20"/>
      <c r="L340" s="20"/>
    </row>
    <row r="341" spans="2:12" s="17" customFormat="1" x14ac:dyDescent="0.25">
      <c r="B341" s="5"/>
      <c r="C341" s="5"/>
      <c r="D341" s="5"/>
      <c r="E341" s="5"/>
      <c r="F341" s="5"/>
      <c r="G341" s="5"/>
      <c r="H341" s="5"/>
      <c r="I341" s="5"/>
      <c r="J341" s="20"/>
      <c r="K341" s="20"/>
      <c r="L341" s="20"/>
    </row>
    <row r="342" spans="2:12" s="17" customFormat="1" x14ac:dyDescent="0.25">
      <c r="B342" s="5"/>
      <c r="C342" s="5"/>
      <c r="D342" s="5"/>
      <c r="E342" s="5"/>
      <c r="F342" s="5"/>
      <c r="G342" s="5"/>
      <c r="H342" s="5"/>
      <c r="I342" s="5"/>
      <c r="J342" s="20"/>
      <c r="K342" s="20"/>
      <c r="L342" s="20"/>
    </row>
    <row r="343" spans="2:12" s="17" customFormat="1" x14ac:dyDescent="0.25">
      <c r="B343" s="5"/>
      <c r="C343" s="5"/>
      <c r="D343" s="5"/>
      <c r="E343" s="5"/>
      <c r="F343" s="5"/>
      <c r="G343" s="5"/>
      <c r="H343" s="5"/>
      <c r="I343" s="5"/>
      <c r="J343" s="20"/>
      <c r="K343" s="20"/>
      <c r="L343" s="20"/>
    </row>
    <row r="344" spans="2:12" s="17" customFormat="1" x14ac:dyDescent="0.25">
      <c r="B344" s="5"/>
      <c r="C344" s="5"/>
      <c r="D344" s="5"/>
      <c r="E344" s="5"/>
      <c r="F344" s="5"/>
      <c r="G344" s="5"/>
      <c r="H344" s="5"/>
      <c r="I344" s="5"/>
      <c r="J344" s="20"/>
      <c r="K344" s="20"/>
      <c r="L344" s="20"/>
    </row>
    <row r="345" spans="2:12" s="17" customFormat="1" x14ac:dyDescent="0.25">
      <c r="B345" s="5"/>
      <c r="C345" s="5"/>
      <c r="D345" s="5"/>
      <c r="E345" s="5"/>
      <c r="F345" s="5"/>
      <c r="G345" s="5"/>
      <c r="H345" s="5"/>
      <c r="I345" s="5"/>
      <c r="J345" s="20"/>
      <c r="K345" s="20"/>
      <c r="L345" s="20"/>
    </row>
    <row r="346" spans="2:12" s="17" customFormat="1" x14ac:dyDescent="0.25">
      <c r="B346" s="5"/>
      <c r="C346" s="5"/>
      <c r="D346" s="5"/>
      <c r="E346" s="5"/>
      <c r="F346" s="5"/>
      <c r="G346" s="5"/>
      <c r="H346" s="5"/>
      <c r="I346" s="5"/>
      <c r="J346" s="20"/>
      <c r="K346" s="20"/>
      <c r="L346" s="20"/>
    </row>
    <row r="347" spans="2:12" s="17" customFormat="1" x14ac:dyDescent="0.25">
      <c r="B347" s="5"/>
      <c r="C347" s="5"/>
      <c r="D347" s="5"/>
      <c r="E347" s="5"/>
      <c r="F347" s="5"/>
      <c r="G347" s="5"/>
      <c r="H347" s="5"/>
      <c r="I347" s="5"/>
      <c r="J347" s="20"/>
      <c r="K347" s="20"/>
      <c r="L347" s="20"/>
    </row>
    <row r="348" spans="2:12" s="17" customFormat="1" x14ac:dyDescent="0.25">
      <c r="B348" s="5"/>
      <c r="C348" s="5"/>
      <c r="D348" s="5"/>
      <c r="E348" s="5"/>
      <c r="F348" s="5"/>
      <c r="G348" s="5"/>
      <c r="H348" s="5"/>
      <c r="I348" s="5"/>
      <c r="J348" s="20"/>
      <c r="K348" s="20"/>
      <c r="L348" s="20"/>
    </row>
    <row r="349" spans="2:12" s="17" customFormat="1" x14ac:dyDescent="0.25">
      <c r="B349" s="5"/>
      <c r="C349" s="5"/>
      <c r="D349" s="5"/>
      <c r="E349" s="5"/>
      <c r="F349" s="5"/>
      <c r="G349" s="5"/>
      <c r="H349" s="5"/>
      <c r="I349" s="5"/>
      <c r="J349" s="20"/>
      <c r="K349" s="20"/>
      <c r="L349" s="20"/>
    </row>
    <row r="350" spans="2:12" s="17" customFormat="1" x14ac:dyDescent="0.25">
      <c r="B350" s="5"/>
      <c r="C350" s="5"/>
      <c r="D350" s="5"/>
      <c r="E350" s="5"/>
      <c r="F350" s="5"/>
      <c r="G350" s="5"/>
      <c r="H350" s="5"/>
      <c r="I350" s="5"/>
      <c r="J350" s="20"/>
      <c r="K350" s="20"/>
      <c r="L350" s="20"/>
    </row>
    <row r="351" spans="2:12" s="17" customFormat="1" x14ac:dyDescent="0.25">
      <c r="B351" s="5"/>
      <c r="C351" s="5"/>
      <c r="D351" s="5"/>
      <c r="E351" s="5"/>
      <c r="F351" s="5"/>
      <c r="G351" s="5"/>
      <c r="H351" s="5"/>
      <c r="I351" s="5"/>
      <c r="J351" s="20"/>
      <c r="K351" s="20"/>
      <c r="L351" s="20"/>
    </row>
    <row r="352" spans="2:12" s="17" customFormat="1" x14ac:dyDescent="0.25">
      <c r="B352" s="5"/>
      <c r="C352" s="5"/>
      <c r="D352" s="5"/>
      <c r="E352" s="5"/>
      <c r="F352" s="5"/>
      <c r="G352" s="5"/>
      <c r="H352" s="5"/>
      <c r="I352" s="5"/>
      <c r="J352" s="20"/>
      <c r="K352" s="20"/>
      <c r="L352" s="20"/>
    </row>
    <row r="353" spans="2:12" s="17" customFormat="1" x14ac:dyDescent="0.25">
      <c r="B353" s="5"/>
      <c r="C353" s="5"/>
      <c r="D353" s="5"/>
      <c r="E353" s="5"/>
      <c r="F353" s="5"/>
      <c r="G353" s="5"/>
      <c r="H353" s="5"/>
      <c r="I353" s="5"/>
      <c r="J353" s="20"/>
      <c r="K353" s="20"/>
      <c r="L353" s="20"/>
    </row>
    <row r="354" spans="2:12" s="17" customFormat="1" x14ac:dyDescent="0.25">
      <c r="B354" s="5"/>
      <c r="C354" s="5"/>
      <c r="D354" s="5"/>
      <c r="E354" s="5"/>
      <c r="F354" s="5"/>
      <c r="G354" s="5"/>
      <c r="H354" s="5"/>
      <c r="I354" s="5"/>
      <c r="J354" s="20"/>
      <c r="K354" s="20"/>
      <c r="L354" s="20"/>
    </row>
    <row r="355" spans="2:12" s="17" customFormat="1" x14ac:dyDescent="0.25">
      <c r="B355" s="5"/>
      <c r="C355" s="5"/>
      <c r="D355" s="5"/>
      <c r="E355" s="5"/>
      <c r="F355" s="5"/>
      <c r="G355" s="5"/>
      <c r="H355" s="5"/>
      <c r="I355" s="5"/>
      <c r="J355" s="20"/>
      <c r="K355" s="20"/>
      <c r="L355" s="20"/>
    </row>
    <row r="356" spans="2:12" s="17" customFormat="1" x14ac:dyDescent="0.25">
      <c r="B356" s="5"/>
      <c r="C356" s="5"/>
      <c r="D356" s="5"/>
      <c r="E356" s="5"/>
      <c r="F356" s="5"/>
      <c r="G356" s="5"/>
      <c r="H356" s="5"/>
      <c r="I356" s="5"/>
      <c r="J356" s="20"/>
      <c r="K356" s="20"/>
      <c r="L356" s="20"/>
    </row>
    <row r="357" spans="2:12" s="17" customFormat="1" x14ac:dyDescent="0.25">
      <c r="B357" s="5"/>
      <c r="C357" s="5"/>
      <c r="D357" s="5"/>
      <c r="E357" s="5"/>
      <c r="F357" s="5"/>
      <c r="G357" s="5"/>
      <c r="H357" s="5"/>
      <c r="I357" s="5"/>
      <c r="J357" s="20"/>
      <c r="K357" s="20"/>
      <c r="L357" s="20"/>
    </row>
    <row r="358" spans="2:12" s="17" customFormat="1" x14ac:dyDescent="0.25">
      <c r="B358" s="5"/>
      <c r="C358" s="5"/>
      <c r="D358" s="5"/>
      <c r="E358" s="5"/>
      <c r="F358" s="5"/>
      <c r="G358" s="5"/>
      <c r="H358" s="5"/>
      <c r="I358" s="5"/>
      <c r="J358" s="20"/>
      <c r="K358" s="20"/>
      <c r="L358" s="20"/>
    </row>
    <row r="359" spans="2:12" s="17" customFormat="1" x14ac:dyDescent="0.25">
      <c r="B359" s="5"/>
      <c r="C359" s="5"/>
      <c r="D359" s="5"/>
      <c r="E359" s="5"/>
      <c r="F359" s="5"/>
      <c r="G359" s="5"/>
      <c r="H359" s="5"/>
      <c r="I359" s="5"/>
      <c r="J359" s="20"/>
      <c r="K359" s="20"/>
      <c r="L359" s="20"/>
    </row>
    <row r="360" spans="2:12" s="17" customFormat="1" x14ac:dyDescent="0.25">
      <c r="B360" s="5"/>
      <c r="C360" s="5"/>
      <c r="D360" s="5"/>
      <c r="E360" s="5"/>
      <c r="F360" s="5"/>
      <c r="G360" s="5"/>
      <c r="H360" s="5"/>
      <c r="I360" s="5"/>
      <c r="J360" s="20"/>
      <c r="K360" s="20"/>
      <c r="L360" s="20"/>
    </row>
    <row r="361" spans="2:12" s="17" customFormat="1" x14ac:dyDescent="0.25">
      <c r="B361" s="5"/>
      <c r="C361" s="5"/>
      <c r="D361" s="5"/>
      <c r="E361" s="5"/>
      <c r="F361" s="5"/>
      <c r="G361" s="5"/>
      <c r="H361" s="5"/>
      <c r="I361" s="5"/>
      <c r="J361" s="20"/>
      <c r="K361" s="20"/>
      <c r="L361" s="20"/>
    </row>
    <row r="362" spans="2:12" s="17" customFormat="1" x14ac:dyDescent="0.25">
      <c r="B362" s="5"/>
      <c r="C362" s="5"/>
      <c r="D362" s="5"/>
      <c r="E362" s="5"/>
      <c r="F362" s="5"/>
      <c r="G362" s="5"/>
      <c r="H362" s="5"/>
      <c r="I362" s="5"/>
      <c r="J362" s="20"/>
      <c r="K362" s="20"/>
      <c r="L362" s="20"/>
    </row>
    <row r="363" spans="2:12" s="17" customFormat="1" x14ac:dyDescent="0.25">
      <c r="B363" s="5"/>
      <c r="C363" s="5"/>
      <c r="D363" s="5"/>
      <c r="E363" s="5"/>
      <c r="F363" s="5"/>
      <c r="G363" s="5"/>
      <c r="H363" s="5"/>
      <c r="I363" s="5"/>
      <c r="J363" s="20"/>
      <c r="K363" s="20"/>
      <c r="L363" s="20"/>
    </row>
    <row r="364" spans="2:12" s="17" customFormat="1" x14ac:dyDescent="0.25">
      <c r="B364" s="5"/>
      <c r="C364" s="5"/>
      <c r="D364" s="5"/>
      <c r="E364" s="5"/>
      <c r="F364" s="5"/>
      <c r="G364" s="5"/>
      <c r="H364" s="5"/>
      <c r="I364" s="5"/>
      <c r="J364" s="20"/>
      <c r="K364" s="20"/>
      <c r="L364" s="20"/>
    </row>
    <row r="365" spans="2:12" s="17" customFormat="1" x14ac:dyDescent="0.25">
      <c r="B365" s="5"/>
      <c r="C365" s="5"/>
      <c r="D365" s="5"/>
      <c r="E365" s="5"/>
      <c r="F365" s="5"/>
      <c r="G365" s="5"/>
      <c r="H365" s="5"/>
      <c r="I365" s="5"/>
      <c r="J365" s="20"/>
      <c r="K365" s="20"/>
      <c r="L365" s="20"/>
    </row>
    <row r="366" spans="2:12" s="17" customFormat="1" x14ac:dyDescent="0.25">
      <c r="B366" s="5"/>
      <c r="C366" s="5"/>
      <c r="D366" s="5"/>
      <c r="E366" s="5"/>
      <c r="F366" s="5"/>
      <c r="G366" s="5"/>
      <c r="H366" s="5"/>
      <c r="I366" s="5"/>
      <c r="J366" s="20"/>
      <c r="K366" s="20"/>
      <c r="L366" s="20"/>
    </row>
    <row r="367" spans="2:12" s="17" customFormat="1" x14ac:dyDescent="0.25">
      <c r="B367" s="5"/>
      <c r="C367" s="5"/>
      <c r="D367" s="5"/>
      <c r="E367" s="5"/>
      <c r="F367" s="5"/>
      <c r="G367" s="5"/>
      <c r="H367" s="5"/>
      <c r="I367" s="5"/>
      <c r="J367" s="20"/>
      <c r="K367" s="20"/>
      <c r="L367" s="20"/>
    </row>
    <row r="368" spans="2:12" s="17" customFormat="1" x14ac:dyDescent="0.25">
      <c r="B368" s="5"/>
      <c r="C368" s="5"/>
      <c r="D368" s="5"/>
      <c r="E368" s="5"/>
      <c r="F368" s="5"/>
      <c r="G368" s="5"/>
      <c r="H368" s="5"/>
      <c r="I368" s="5"/>
      <c r="J368" s="20"/>
      <c r="K368" s="20"/>
      <c r="L368" s="20"/>
    </row>
    <row r="369" spans="2:12" s="17" customFormat="1" x14ac:dyDescent="0.25">
      <c r="B369" s="5"/>
      <c r="C369" s="5"/>
      <c r="D369" s="5"/>
      <c r="E369" s="5"/>
      <c r="F369" s="5"/>
      <c r="G369" s="5"/>
      <c r="H369" s="5"/>
      <c r="I369" s="5"/>
      <c r="J369" s="20"/>
      <c r="K369" s="20"/>
      <c r="L369" s="20"/>
    </row>
    <row r="370" spans="2:12" s="17" customFormat="1" x14ac:dyDescent="0.25">
      <c r="B370" s="5"/>
      <c r="C370" s="5"/>
      <c r="D370" s="5"/>
      <c r="E370" s="5"/>
      <c r="F370" s="5"/>
      <c r="G370" s="5"/>
      <c r="H370" s="5"/>
      <c r="I370" s="5"/>
      <c r="J370" s="20"/>
      <c r="K370" s="20"/>
      <c r="L370" s="20"/>
    </row>
    <row r="371" spans="2:12" s="17" customFormat="1" x14ac:dyDescent="0.25">
      <c r="B371" s="5"/>
      <c r="C371" s="5"/>
      <c r="D371" s="5"/>
      <c r="E371" s="5"/>
      <c r="F371" s="5"/>
      <c r="G371" s="5"/>
      <c r="H371" s="5"/>
      <c r="I371" s="5"/>
      <c r="J371" s="20"/>
      <c r="K371" s="20"/>
      <c r="L371" s="20"/>
    </row>
    <row r="372" spans="2:12" s="17" customFormat="1" x14ac:dyDescent="0.25">
      <c r="B372" s="5"/>
      <c r="C372" s="5"/>
      <c r="D372" s="5"/>
      <c r="E372" s="5"/>
      <c r="F372" s="5"/>
      <c r="G372" s="5"/>
      <c r="H372" s="5"/>
      <c r="I372" s="5"/>
      <c r="J372" s="20"/>
      <c r="K372" s="20"/>
      <c r="L372" s="20"/>
    </row>
    <row r="373" spans="2:12" s="17" customFormat="1" x14ac:dyDescent="0.25">
      <c r="B373" s="5"/>
      <c r="C373" s="5"/>
      <c r="D373" s="5"/>
      <c r="E373" s="5"/>
      <c r="F373" s="5"/>
      <c r="G373" s="5"/>
      <c r="H373" s="5"/>
      <c r="I373" s="5"/>
      <c r="J373" s="20"/>
      <c r="K373" s="20"/>
      <c r="L373" s="20"/>
    </row>
    <row r="374" spans="2:12" s="17" customFormat="1" x14ac:dyDescent="0.25">
      <c r="B374" s="5"/>
      <c r="C374" s="5"/>
      <c r="D374" s="5"/>
      <c r="E374" s="5"/>
      <c r="F374" s="5"/>
      <c r="G374" s="5"/>
      <c r="H374" s="5"/>
      <c r="I374" s="5"/>
      <c r="J374" s="20"/>
      <c r="K374" s="20"/>
      <c r="L374" s="20"/>
    </row>
    <row r="375" spans="2:12" s="17" customFormat="1" x14ac:dyDescent="0.25">
      <c r="B375" s="5"/>
      <c r="C375" s="5"/>
      <c r="D375" s="5"/>
      <c r="E375" s="5"/>
      <c r="F375" s="5"/>
      <c r="G375" s="5"/>
      <c r="H375" s="5"/>
      <c r="I375" s="5"/>
      <c r="J375" s="20"/>
      <c r="K375" s="20"/>
      <c r="L375" s="20"/>
    </row>
    <row r="376" spans="2:12" s="17" customFormat="1" x14ac:dyDescent="0.25">
      <c r="B376" s="5"/>
      <c r="C376" s="5"/>
      <c r="D376" s="5"/>
      <c r="E376" s="5"/>
      <c r="F376" s="5"/>
      <c r="G376" s="5"/>
      <c r="H376" s="5"/>
      <c r="I376" s="5"/>
      <c r="J376" s="20"/>
      <c r="K376" s="20"/>
      <c r="L376" s="20"/>
    </row>
    <row r="377" spans="2:12" s="17" customFormat="1" x14ac:dyDescent="0.25">
      <c r="B377" s="5"/>
      <c r="C377" s="5"/>
      <c r="D377" s="5"/>
      <c r="E377" s="5"/>
      <c r="F377" s="5"/>
      <c r="G377" s="5"/>
      <c r="H377" s="5"/>
      <c r="I377" s="5"/>
      <c r="J377" s="20"/>
      <c r="K377" s="20"/>
      <c r="L377" s="20"/>
    </row>
    <row r="378" spans="2:12" s="17" customFormat="1" x14ac:dyDescent="0.25">
      <c r="B378" s="5"/>
      <c r="C378" s="5"/>
      <c r="D378" s="5"/>
      <c r="E378" s="5"/>
      <c r="F378" s="5"/>
      <c r="G378" s="5"/>
      <c r="H378" s="5"/>
      <c r="I378" s="5"/>
      <c r="J378" s="20"/>
      <c r="K378" s="20"/>
      <c r="L378" s="20"/>
    </row>
    <row r="379" spans="2:12" s="17" customFormat="1" x14ac:dyDescent="0.25">
      <c r="B379" s="5"/>
      <c r="C379" s="5"/>
      <c r="D379" s="5"/>
      <c r="E379" s="5"/>
      <c r="F379" s="5"/>
      <c r="G379" s="5"/>
      <c r="H379" s="5"/>
      <c r="I379" s="5"/>
      <c r="J379" s="20"/>
      <c r="K379" s="20"/>
      <c r="L379" s="20"/>
    </row>
    <row r="380" spans="2:12" s="17" customFormat="1" x14ac:dyDescent="0.25">
      <c r="B380" s="5"/>
      <c r="C380" s="5"/>
      <c r="D380" s="5"/>
      <c r="E380" s="5"/>
      <c r="F380" s="5"/>
      <c r="G380" s="5"/>
      <c r="H380" s="5"/>
      <c r="I380" s="5"/>
      <c r="J380" s="20"/>
      <c r="K380" s="20"/>
      <c r="L380" s="20"/>
    </row>
    <row r="381" spans="2:12" s="17" customFormat="1" x14ac:dyDescent="0.25">
      <c r="B381" s="5"/>
      <c r="C381" s="5"/>
      <c r="D381" s="5"/>
      <c r="E381" s="5"/>
      <c r="F381" s="5"/>
      <c r="G381" s="5"/>
      <c r="H381" s="5"/>
      <c r="I381" s="5"/>
      <c r="J381" s="20"/>
      <c r="K381" s="20"/>
      <c r="L381" s="20"/>
    </row>
    <row r="382" spans="2:12" s="17" customFormat="1" x14ac:dyDescent="0.25">
      <c r="B382" s="5"/>
      <c r="C382" s="5"/>
      <c r="D382" s="5"/>
      <c r="E382" s="5"/>
      <c r="F382" s="5"/>
      <c r="G382" s="5"/>
      <c r="H382" s="5"/>
      <c r="I382" s="5"/>
      <c r="J382" s="20"/>
      <c r="K382" s="20"/>
      <c r="L382" s="20"/>
    </row>
    <row r="383" spans="2:12" s="17" customFormat="1" x14ac:dyDescent="0.25">
      <c r="B383" s="5"/>
      <c r="C383" s="5"/>
      <c r="D383" s="5"/>
      <c r="E383" s="5"/>
      <c r="F383" s="5"/>
      <c r="G383" s="5"/>
      <c r="H383" s="5"/>
      <c r="I383" s="5"/>
      <c r="J383" s="20"/>
      <c r="K383" s="20"/>
      <c r="L383" s="20"/>
    </row>
    <row r="384" spans="2:12" s="17" customFormat="1" x14ac:dyDescent="0.25">
      <c r="B384" s="5"/>
      <c r="C384" s="5"/>
      <c r="D384" s="5"/>
      <c r="E384" s="5"/>
      <c r="F384" s="5"/>
      <c r="G384" s="5"/>
      <c r="H384" s="5"/>
      <c r="I384" s="5"/>
      <c r="J384" s="20"/>
      <c r="K384" s="20"/>
      <c r="L384" s="20"/>
    </row>
    <row r="385" spans="2:12" s="17" customFormat="1" x14ac:dyDescent="0.25">
      <c r="B385" s="5"/>
      <c r="C385" s="5"/>
      <c r="D385" s="5"/>
      <c r="E385" s="5"/>
      <c r="F385" s="5"/>
      <c r="G385" s="5"/>
      <c r="H385" s="5"/>
      <c r="I385" s="5"/>
      <c r="J385" s="20"/>
      <c r="K385" s="20"/>
      <c r="L385" s="20"/>
    </row>
    <row r="386" spans="2:12" s="17" customFormat="1" x14ac:dyDescent="0.25">
      <c r="B386" s="5"/>
      <c r="C386" s="5"/>
      <c r="D386" s="5"/>
      <c r="E386" s="5"/>
      <c r="F386" s="5"/>
      <c r="G386" s="5"/>
      <c r="H386" s="5"/>
      <c r="I386" s="5"/>
      <c r="J386" s="20"/>
      <c r="K386" s="20"/>
      <c r="L386" s="20"/>
    </row>
    <row r="387" spans="2:12" s="17" customFormat="1" x14ac:dyDescent="0.25">
      <c r="B387" s="5"/>
      <c r="C387" s="5"/>
      <c r="D387" s="5"/>
      <c r="E387" s="5"/>
      <c r="F387" s="5"/>
      <c r="G387" s="5"/>
      <c r="H387" s="5"/>
      <c r="I387" s="5"/>
      <c r="J387" s="20"/>
      <c r="K387" s="20"/>
      <c r="L387" s="20"/>
    </row>
    <row r="388" spans="2:12" s="17" customFormat="1" x14ac:dyDescent="0.25">
      <c r="B388" s="5"/>
      <c r="C388" s="5"/>
      <c r="D388" s="5"/>
      <c r="E388" s="5"/>
      <c r="F388" s="5"/>
      <c r="G388" s="5"/>
      <c r="H388" s="5"/>
      <c r="I388" s="5"/>
      <c r="J388" s="20"/>
      <c r="K388" s="20"/>
      <c r="L388" s="20"/>
    </row>
    <row r="389" spans="2:12" s="17" customFormat="1" x14ac:dyDescent="0.25">
      <c r="B389" s="5"/>
      <c r="C389" s="5"/>
      <c r="D389" s="5"/>
      <c r="E389" s="5"/>
      <c r="F389" s="5"/>
      <c r="G389" s="5"/>
      <c r="H389" s="5"/>
      <c r="I389" s="5"/>
      <c r="J389" s="20"/>
      <c r="K389" s="20"/>
      <c r="L389" s="20"/>
    </row>
    <row r="390" spans="2:12" s="17" customFormat="1" x14ac:dyDescent="0.25">
      <c r="B390" s="5"/>
      <c r="C390" s="5"/>
      <c r="D390" s="5"/>
      <c r="E390" s="5"/>
      <c r="F390" s="5"/>
      <c r="G390" s="5"/>
      <c r="H390" s="5"/>
      <c r="I390" s="5"/>
      <c r="J390" s="20"/>
      <c r="K390" s="20"/>
      <c r="L390" s="20"/>
    </row>
    <row r="391" spans="2:12" s="17" customFormat="1" x14ac:dyDescent="0.25">
      <c r="B391" s="5"/>
      <c r="C391" s="5"/>
      <c r="D391" s="5"/>
      <c r="E391" s="5"/>
      <c r="F391" s="5"/>
      <c r="G391" s="5"/>
      <c r="H391" s="5"/>
      <c r="I391" s="5"/>
      <c r="J391" s="20"/>
      <c r="K391" s="20"/>
      <c r="L391" s="20"/>
    </row>
    <row r="392" spans="2:12" s="17" customFormat="1" x14ac:dyDescent="0.25">
      <c r="B392" s="5"/>
      <c r="C392" s="5"/>
      <c r="D392" s="5"/>
      <c r="E392" s="5"/>
      <c r="F392" s="5"/>
      <c r="G392" s="5"/>
      <c r="H392" s="5"/>
      <c r="I392" s="5"/>
      <c r="J392" s="20"/>
      <c r="K392" s="20"/>
      <c r="L392" s="20"/>
    </row>
    <row r="393" spans="2:12" s="17" customFormat="1" x14ac:dyDescent="0.25">
      <c r="B393" s="5"/>
      <c r="C393" s="5"/>
      <c r="D393" s="5"/>
      <c r="E393" s="5"/>
      <c r="F393" s="5"/>
      <c r="G393" s="5"/>
      <c r="H393" s="5"/>
      <c r="I393" s="5"/>
      <c r="J393" s="20"/>
      <c r="K393" s="20"/>
      <c r="L393" s="20"/>
    </row>
    <row r="394" spans="2:12" s="17" customFormat="1" x14ac:dyDescent="0.25">
      <c r="B394" s="5"/>
      <c r="C394" s="5"/>
      <c r="D394" s="5"/>
      <c r="E394" s="5"/>
      <c r="F394" s="5"/>
      <c r="G394" s="5"/>
      <c r="H394" s="5"/>
      <c r="I394" s="5"/>
      <c r="J394" s="20"/>
      <c r="K394" s="20"/>
      <c r="L394" s="20"/>
    </row>
    <row r="395" spans="2:12" s="17" customFormat="1" x14ac:dyDescent="0.25">
      <c r="B395" s="5"/>
      <c r="C395" s="5"/>
      <c r="D395" s="5"/>
      <c r="E395" s="5"/>
      <c r="F395" s="5"/>
      <c r="G395" s="5"/>
      <c r="H395" s="5"/>
      <c r="I395" s="5"/>
      <c r="J395" s="20"/>
      <c r="K395" s="20"/>
      <c r="L395" s="20"/>
    </row>
    <row r="396" spans="2:12" s="17" customFormat="1" x14ac:dyDescent="0.25">
      <c r="B396" s="5"/>
      <c r="C396" s="5"/>
      <c r="D396" s="5"/>
      <c r="E396" s="5"/>
      <c r="F396" s="5"/>
      <c r="G396" s="5"/>
      <c r="H396" s="5"/>
      <c r="I396" s="5"/>
      <c r="J396" s="20"/>
      <c r="K396" s="20"/>
      <c r="L396" s="20"/>
    </row>
    <row r="397" spans="2:12" s="17" customFormat="1" x14ac:dyDescent="0.25">
      <c r="B397" s="5"/>
      <c r="C397" s="5"/>
      <c r="D397" s="5"/>
      <c r="E397" s="5"/>
      <c r="F397" s="5"/>
      <c r="G397" s="5"/>
      <c r="H397" s="5"/>
      <c r="I397" s="5"/>
      <c r="J397" s="20"/>
      <c r="K397" s="20"/>
      <c r="L397" s="20"/>
    </row>
    <row r="398" spans="2:12" s="17" customFormat="1" x14ac:dyDescent="0.25">
      <c r="B398" s="5"/>
      <c r="C398" s="5"/>
      <c r="D398" s="5"/>
      <c r="E398" s="5"/>
      <c r="F398" s="5"/>
      <c r="G398" s="5"/>
      <c r="H398" s="5"/>
      <c r="I398" s="5"/>
      <c r="J398" s="20"/>
      <c r="K398" s="20"/>
      <c r="L398" s="20"/>
    </row>
    <row r="399" spans="2:12" s="17" customFormat="1" x14ac:dyDescent="0.25">
      <c r="B399" s="5"/>
      <c r="C399" s="5"/>
      <c r="D399" s="5"/>
      <c r="E399" s="5"/>
      <c r="F399" s="5"/>
      <c r="G399" s="5"/>
      <c r="H399" s="5"/>
      <c r="I399" s="5"/>
      <c r="J399" s="20"/>
      <c r="K399" s="20"/>
      <c r="L399" s="20"/>
    </row>
    <row r="400" spans="2:12" s="17" customFormat="1" x14ac:dyDescent="0.25">
      <c r="B400" s="5"/>
      <c r="C400" s="5"/>
      <c r="D400" s="5"/>
      <c r="E400" s="5"/>
      <c r="F400" s="5"/>
      <c r="G400" s="5"/>
      <c r="H400" s="5"/>
      <c r="I400" s="5"/>
      <c r="J400" s="20"/>
      <c r="K400" s="20"/>
      <c r="L400" s="20"/>
    </row>
    <row r="401" spans="2:12" s="17" customFormat="1" x14ac:dyDescent="0.25">
      <c r="B401" s="5"/>
      <c r="C401" s="5"/>
      <c r="D401" s="5"/>
      <c r="E401" s="5"/>
      <c r="F401" s="5"/>
      <c r="G401" s="5"/>
      <c r="H401" s="5"/>
      <c r="I401" s="5"/>
      <c r="J401" s="20"/>
      <c r="K401" s="20"/>
      <c r="L401" s="20"/>
    </row>
    <row r="402" spans="2:12" s="17" customFormat="1" x14ac:dyDescent="0.25">
      <c r="B402" s="5"/>
      <c r="C402" s="5"/>
      <c r="D402" s="5"/>
      <c r="E402" s="5"/>
      <c r="F402" s="5"/>
      <c r="G402" s="5"/>
      <c r="H402" s="5"/>
      <c r="I402" s="5"/>
      <c r="J402" s="20"/>
      <c r="K402" s="20"/>
      <c r="L402" s="20"/>
    </row>
    <row r="403" spans="2:12" s="17" customFormat="1" x14ac:dyDescent="0.25">
      <c r="B403" s="5"/>
      <c r="C403" s="5"/>
      <c r="D403" s="5"/>
      <c r="E403" s="5"/>
      <c r="F403" s="5"/>
      <c r="G403" s="5"/>
      <c r="H403" s="5"/>
      <c r="I403" s="5"/>
      <c r="J403" s="20"/>
      <c r="K403" s="20"/>
      <c r="L403" s="20"/>
    </row>
    <row r="404" spans="2:12" s="17" customFormat="1" x14ac:dyDescent="0.25">
      <c r="B404" s="5"/>
      <c r="C404" s="5"/>
      <c r="D404" s="5"/>
      <c r="E404" s="5"/>
      <c r="F404" s="5"/>
      <c r="G404" s="5"/>
      <c r="H404" s="5"/>
      <c r="I404" s="5"/>
      <c r="J404" s="20"/>
      <c r="K404" s="20"/>
      <c r="L404" s="20"/>
    </row>
    <row r="405" spans="2:12" s="17" customFormat="1" x14ac:dyDescent="0.25">
      <c r="B405" s="5"/>
      <c r="C405" s="5"/>
      <c r="D405" s="5"/>
      <c r="E405" s="5"/>
      <c r="F405" s="5"/>
      <c r="G405" s="5"/>
      <c r="H405" s="5"/>
      <c r="I405" s="5"/>
      <c r="J405" s="20"/>
      <c r="K405" s="20"/>
      <c r="L405" s="20"/>
    </row>
    <row r="406" spans="2:12" s="17" customFormat="1" x14ac:dyDescent="0.25">
      <c r="B406" s="5"/>
      <c r="C406" s="5"/>
      <c r="D406" s="5"/>
      <c r="E406" s="5"/>
      <c r="F406" s="5"/>
      <c r="G406" s="5"/>
      <c r="H406" s="5"/>
      <c r="I406" s="5"/>
      <c r="J406" s="20"/>
      <c r="K406" s="20"/>
      <c r="L406" s="20"/>
    </row>
    <row r="407" spans="2:12" s="17" customFormat="1" x14ac:dyDescent="0.25">
      <c r="B407" s="5"/>
      <c r="C407" s="5"/>
      <c r="D407" s="5"/>
      <c r="E407" s="5"/>
      <c r="F407" s="5"/>
      <c r="G407" s="5"/>
      <c r="H407" s="5"/>
      <c r="I407" s="5"/>
      <c r="J407" s="20"/>
      <c r="K407" s="20"/>
      <c r="L407" s="20"/>
    </row>
    <row r="408" spans="2:12" s="17" customFormat="1" x14ac:dyDescent="0.25">
      <c r="B408" s="5"/>
      <c r="C408" s="5"/>
      <c r="D408" s="5"/>
      <c r="E408" s="5"/>
      <c r="F408" s="5"/>
      <c r="G408" s="5"/>
      <c r="H408" s="5"/>
      <c r="I408" s="5"/>
      <c r="J408" s="20"/>
      <c r="K408" s="20"/>
      <c r="L408" s="20"/>
    </row>
    <row r="409" spans="2:12" s="17" customFormat="1" x14ac:dyDescent="0.25">
      <c r="B409" s="5"/>
      <c r="C409" s="5"/>
      <c r="D409" s="5"/>
      <c r="E409" s="5"/>
      <c r="F409" s="5"/>
      <c r="G409" s="5"/>
      <c r="H409" s="5"/>
      <c r="I409" s="5"/>
      <c r="J409" s="20"/>
      <c r="K409" s="20"/>
      <c r="L409" s="20"/>
    </row>
    <row r="410" spans="2:12" s="17" customFormat="1" x14ac:dyDescent="0.25">
      <c r="B410" s="5"/>
      <c r="C410" s="5"/>
      <c r="D410" s="5"/>
      <c r="E410" s="5"/>
      <c r="F410" s="5"/>
      <c r="G410" s="5"/>
      <c r="H410" s="5"/>
      <c r="I410" s="5"/>
      <c r="J410" s="20"/>
      <c r="K410" s="20"/>
      <c r="L410" s="20"/>
    </row>
    <row r="411" spans="2:12" s="17" customFormat="1" x14ac:dyDescent="0.25">
      <c r="B411" s="5"/>
      <c r="C411" s="5"/>
      <c r="D411" s="5"/>
      <c r="E411" s="5"/>
      <c r="F411" s="5"/>
      <c r="G411" s="5"/>
      <c r="H411" s="5"/>
      <c r="I411" s="5"/>
      <c r="J411" s="20"/>
      <c r="K411" s="20"/>
      <c r="L411" s="20"/>
    </row>
    <row r="412" spans="2:12" s="17" customFormat="1" x14ac:dyDescent="0.25">
      <c r="B412" s="5"/>
      <c r="C412" s="5"/>
      <c r="D412" s="5"/>
      <c r="E412" s="5"/>
      <c r="F412" s="5"/>
      <c r="G412" s="5"/>
      <c r="H412" s="5"/>
      <c r="I412" s="5"/>
      <c r="J412" s="20"/>
      <c r="K412" s="20"/>
      <c r="L412" s="20"/>
    </row>
    <row r="413" spans="2:12" s="17" customFormat="1" x14ac:dyDescent="0.25">
      <c r="B413" s="5"/>
      <c r="C413" s="5"/>
      <c r="D413" s="5"/>
      <c r="E413" s="5"/>
      <c r="F413" s="5"/>
      <c r="G413" s="5"/>
      <c r="H413" s="5"/>
      <c r="I413" s="5"/>
      <c r="J413" s="20"/>
      <c r="K413" s="20"/>
      <c r="L413" s="20"/>
    </row>
    <row r="414" spans="2:12" s="17" customFormat="1" x14ac:dyDescent="0.25">
      <c r="B414" s="5"/>
      <c r="C414" s="5"/>
      <c r="D414" s="5"/>
      <c r="E414" s="5"/>
      <c r="F414" s="5"/>
      <c r="G414" s="5"/>
      <c r="H414" s="5"/>
      <c r="I414" s="5"/>
      <c r="J414" s="20"/>
      <c r="K414" s="20"/>
      <c r="L414" s="20"/>
    </row>
    <row r="415" spans="2:12" s="17" customFormat="1" x14ac:dyDescent="0.25">
      <c r="B415" s="5"/>
      <c r="C415" s="5"/>
      <c r="D415" s="5"/>
      <c r="E415" s="5"/>
      <c r="F415" s="5"/>
      <c r="G415" s="5"/>
      <c r="H415" s="5"/>
      <c r="I415" s="5"/>
      <c r="J415" s="20"/>
      <c r="K415" s="20"/>
      <c r="L415" s="20"/>
    </row>
    <row r="416" spans="2:12" s="17" customFormat="1" x14ac:dyDescent="0.25">
      <c r="B416" s="5"/>
      <c r="C416" s="5"/>
      <c r="D416" s="5"/>
      <c r="E416" s="5"/>
      <c r="F416" s="5"/>
      <c r="G416" s="5"/>
      <c r="H416" s="5"/>
      <c r="I416" s="5"/>
      <c r="J416" s="20"/>
      <c r="K416" s="20"/>
      <c r="L416" s="20"/>
    </row>
    <row r="417" spans="2:12" s="17" customFormat="1" x14ac:dyDescent="0.25">
      <c r="B417" s="5"/>
      <c r="C417" s="5"/>
      <c r="D417" s="5"/>
      <c r="E417" s="5"/>
      <c r="F417" s="5"/>
      <c r="G417" s="5"/>
      <c r="H417" s="5"/>
      <c r="I417" s="5"/>
      <c r="J417" s="20"/>
      <c r="K417" s="20"/>
      <c r="L417" s="20"/>
    </row>
    <row r="418" spans="2:12" s="17" customFormat="1" x14ac:dyDescent="0.25">
      <c r="B418" s="5"/>
      <c r="C418" s="5"/>
      <c r="D418" s="5"/>
      <c r="E418" s="5"/>
      <c r="F418" s="5"/>
      <c r="G418" s="5"/>
      <c r="H418" s="5"/>
      <c r="I418" s="5"/>
      <c r="J418" s="20"/>
      <c r="K418" s="20"/>
      <c r="L418" s="20"/>
    </row>
    <row r="419" spans="2:12" s="17" customFormat="1" x14ac:dyDescent="0.25">
      <c r="B419" s="5"/>
      <c r="C419" s="5"/>
      <c r="D419" s="5"/>
      <c r="E419" s="5"/>
      <c r="F419" s="5"/>
      <c r="G419" s="5"/>
      <c r="H419" s="5"/>
      <c r="I419" s="5"/>
      <c r="J419" s="20"/>
      <c r="K419" s="20"/>
      <c r="L419" s="20"/>
    </row>
    <row r="420" spans="2:12" s="17" customFormat="1" x14ac:dyDescent="0.25">
      <c r="B420" s="5"/>
      <c r="C420" s="5"/>
      <c r="D420" s="5"/>
      <c r="E420" s="5"/>
      <c r="F420" s="5"/>
      <c r="G420" s="5"/>
      <c r="H420" s="5"/>
      <c r="I420" s="5"/>
      <c r="J420" s="20"/>
      <c r="K420" s="20"/>
      <c r="L420" s="20"/>
    </row>
    <row r="421" spans="2:12" s="17" customFormat="1" x14ac:dyDescent="0.25">
      <c r="B421" s="5"/>
      <c r="C421" s="5"/>
      <c r="D421" s="5"/>
      <c r="E421" s="5"/>
      <c r="F421" s="5"/>
      <c r="G421" s="5"/>
      <c r="H421" s="5"/>
      <c r="I421" s="5"/>
      <c r="J421" s="20"/>
      <c r="K421" s="20"/>
      <c r="L421" s="20"/>
    </row>
    <row r="422" spans="2:12" s="17" customFormat="1" x14ac:dyDescent="0.25">
      <c r="B422" s="5"/>
      <c r="C422" s="5"/>
      <c r="D422" s="5"/>
      <c r="E422" s="5"/>
      <c r="F422" s="5"/>
      <c r="G422" s="5"/>
      <c r="H422" s="5"/>
      <c r="I422" s="5"/>
      <c r="J422" s="20"/>
      <c r="K422" s="20"/>
      <c r="L422" s="20"/>
    </row>
    <row r="423" spans="2:12" s="17" customFormat="1" x14ac:dyDescent="0.25">
      <c r="B423" s="5"/>
      <c r="C423" s="5"/>
      <c r="D423" s="5"/>
      <c r="E423" s="5"/>
      <c r="F423" s="5"/>
      <c r="G423" s="5"/>
      <c r="H423" s="5"/>
      <c r="I423" s="5"/>
      <c r="J423" s="20"/>
      <c r="K423" s="20"/>
      <c r="L423" s="20"/>
    </row>
    <row r="424" spans="2:12" s="17" customFormat="1" x14ac:dyDescent="0.25">
      <c r="B424" s="5"/>
      <c r="C424" s="5"/>
      <c r="D424" s="5"/>
      <c r="E424" s="5"/>
      <c r="F424" s="5"/>
      <c r="G424" s="5"/>
      <c r="H424" s="5"/>
      <c r="I424" s="5"/>
      <c r="J424" s="20"/>
      <c r="K424" s="20"/>
      <c r="L424" s="20"/>
    </row>
    <row r="425" spans="2:12" s="17" customFormat="1" x14ac:dyDescent="0.25">
      <c r="B425" s="5"/>
      <c r="C425" s="5"/>
      <c r="D425" s="5"/>
      <c r="E425" s="5"/>
      <c r="F425" s="5"/>
      <c r="G425" s="5"/>
      <c r="H425" s="5"/>
      <c r="I425" s="5"/>
      <c r="J425" s="20"/>
      <c r="K425" s="20"/>
      <c r="L425" s="20"/>
    </row>
    <row r="426" spans="2:12" s="17" customFormat="1" x14ac:dyDescent="0.25">
      <c r="B426" s="5"/>
      <c r="C426" s="5"/>
      <c r="D426" s="5"/>
      <c r="E426" s="5"/>
      <c r="F426" s="5"/>
      <c r="G426" s="5"/>
      <c r="H426" s="5"/>
      <c r="I426" s="5"/>
      <c r="J426" s="20"/>
      <c r="K426" s="20"/>
      <c r="L426" s="20"/>
    </row>
    <row r="427" spans="2:12" s="17" customFormat="1" x14ac:dyDescent="0.25">
      <c r="B427" s="5"/>
      <c r="C427" s="5"/>
      <c r="D427" s="5"/>
      <c r="E427" s="5"/>
      <c r="F427" s="5"/>
      <c r="G427" s="5"/>
      <c r="H427" s="5"/>
      <c r="I427" s="5"/>
      <c r="J427" s="20"/>
      <c r="K427" s="20"/>
      <c r="L427" s="20"/>
    </row>
    <row r="428" spans="2:12" s="17" customFormat="1" x14ac:dyDescent="0.25">
      <c r="B428" s="5"/>
      <c r="C428" s="5"/>
      <c r="D428" s="5"/>
      <c r="E428" s="5"/>
      <c r="F428" s="5"/>
      <c r="G428" s="5"/>
      <c r="H428" s="5"/>
      <c r="I428" s="5"/>
      <c r="J428" s="20"/>
      <c r="K428" s="20"/>
      <c r="L428" s="20"/>
    </row>
    <row r="429" spans="2:12" s="17" customFormat="1" x14ac:dyDescent="0.25">
      <c r="B429" s="5"/>
      <c r="C429" s="5"/>
      <c r="D429" s="5"/>
      <c r="E429" s="5"/>
      <c r="F429" s="5"/>
      <c r="G429" s="5"/>
      <c r="H429" s="5"/>
      <c r="I429" s="5"/>
      <c r="J429" s="20"/>
      <c r="K429" s="20"/>
      <c r="L429" s="20"/>
    </row>
    <row r="430" spans="2:12" s="17" customFormat="1" x14ac:dyDescent="0.25">
      <c r="B430" s="5"/>
      <c r="C430" s="5"/>
      <c r="D430" s="5"/>
      <c r="E430" s="5"/>
      <c r="F430" s="5"/>
      <c r="G430" s="5"/>
      <c r="H430" s="5"/>
      <c r="I430" s="5"/>
      <c r="J430" s="20"/>
      <c r="K430" s="20"/>
      <c r="L430" s="20"/>
    </row>
    <row r="431" spans="2:12" s="17" customFormat="1" x14ac:dyDescent="0.25">
      <c r="B431" s="5"/>
      <c r="C431" s="5"/>
      <c r="D431" s="5"/>
      <c r="E431" s="5"/>
      <c r="F431" s="5"/>
      <c r="G431" s="5"/>
      <c r="H431" s="5"/>
      <c r="I431" s="5"/>
      <c r="J431" s="20"/>
      <c r="K431" s="20"/>
      <c r="L431" s="20"/>
    </row>
    <row r="432" spans="2:12" s="17" customFormat="1" x14ac:dyDescent="0.25">
      <c r="B432" s="5"/>
      <c r="C432" s="5"/>
      <c r="D432" s="5"/>
      <c r="E432" s="5"/>
      <c r="F432" s="5"/>
      <c r="G432" s="5"/>
      <c r="H432" s="5"/>
      <c r="I432" s="5"/>
      <c r="J432" s="20"/>
      <c r="K432" s="20"/>
      <c r="L432" s="20"/>
    </row>
    <row r="433" spans="2:12" s="17" customFormat="1" x14ac:dyDescent="0.25">
      <c r="B433" s="5"/>
      <c r="C433" s="5"/>
      <c r="D433" s="5"/>
      <c r="E433" s="5"/>
      <c r="F433" s="5"/>
      <c r="G433" s="5"/>
      <c r="H433" s="5"/>
      <c r="I433" s="5"/>
      <c r="J433" s="20"/>
      <c r="K433" s="20"/>
      <c r="L433" s="20"/>
    </row>
    <row r="434" spans="2:12" s="17" customFormat="1" x14ac:dyDescent="0.25">
      <c r="B434" s="5"/>
      <c r="C434" s="5"/>
      <c r="D434" s="5"/>
      <c r="E434" s="5"/>
      <c r="F434" s="5"/>
      <c r="G434" s="5"/>
      <c r="H434" s="5"/>
      <c r="I434" s="5"/>
      <c r="J434" s="20"/>
      <c r="K434" s="20"/>
      <c r="L434" s="20"/>
    </row>
    <row r="435" spans="2:12" s="17" customFormat="1" x14ac:dyDescent="0.25">
      <c r="B435" s="5"/>
      <c r="C435" s="5"/>
      <c r="D435" s="5"/>
      <c r="E435" s="5"/>
      <c r="F435" s="5"/>
      <c r="G435" s="5"/>
      <c r="H435" s="5"/>
      <c r="I435" s="5"/>
      <c r="J435" s="20"/>
      <c r="K435" s="20"/>
      <c r="L435" s="20"/>
    </row>
    <row r="436" spans="2:12" s="17" customFormat="1" x14ac:dyDescent="0.25">
      <c r="B436" s="5"/>
      <c r="C436" s="5"/>
      <c r="D436" s="5"/>
      <c r="E436" s="5"/>
      <c r="F436" s="5"/>
      <c r="G436" s="5"/>
      <c r="H436" s="5"/>
      <c r="I436" s="5"/>
      <c r="J436" s="20"/>
      <c r="K436" s="20"/>
      <c r="L436" s="20"/>
    </row>
    <row r="437" spans="2:12" s="17" customFormat="1" x14ac:dyDescent="0.25">
      <c r="B437" s="5"/>
      <c r="C437" s="5"/>
      <c r="D437" s="5"/>
      <c r="E437" s="5"/>
      <c r="F437" s="5"/>
      <c r="G437" s="5"/>
      <c r="H437" s="5"/>
      <c r="I437" s="5"/>
      <c r="J437" s="20"/>
      <c r="K437" s="20"/>
      <c r="L437" s="20"/>
    </row>
    <row r="438" spans="2:12" s="17" customFormat="1" x14ac:dyDescent="0.25">
      <c r="B438" s="5"/>
      <c r="C438" s="5"/>
      <c r="D438" s="5"/>
      <c r="E438" s="5"/>
      <c r="F438" s="5"/>
      <c r="G438" s="5"/>
      <c r="H438" s="5"/>
      <c r="I438" s="5"/>
      <c r="J438" s="20"/>
      <c r="K438" s="20"/>
      <c r="L438" s="20"/>
    </row>
    <row r="439" spans="2:12" s="17" customFormat="1" x14ac:dyDescent="0.25">
      <c r="B439" s="5"/>
      <c r="C439" s="5"/>
      <c r="D439" s="5"/>
      <c r="E439" s="5"/>
      <c r="F439" s="5"/>
      <c r="G439" s="5"/>
      <c r="H439" s="5"/>
      <c r="I439" s="5"/>
      <c r="J439" s="20"/>
      <c r="K439" s="20"/>
      <c r="L439" s="20"/>
    </row>
    <row r="440" spans="2:12" s="17" customFormat="1" x14ac:dyDescent="0.25">
      <c r="B440" s="5"/>
      <c r="C440" s="5"/>
      <c r="D440" s="5"/>
      <c r="E440" s="5"/>
      <c r="F440" s="5"/>
      <c r="G440" s="5"/>
      <c r="H440" s="5"/>
      <c r="I440" s="5"/>
      <c r="J440" s="20"/>
      <c r="K440" s="20"/>
      <c r="L440" s="20"/>
    </row>
    <row r="441" spans="2:12" s="17" customFormat="1" x14ac:dyDescent="0.25">
      <c r="B441" s="5"/>
      <c r="C441" s="5"/>
      <c r="D441" s="5"/>
      <c r="E441" s="5"/>
      <c r="F441" s="5"/>
      <c r="G441" s="5"/>
      <c r="H441" s="5"/>
      <c r="I441" s="5"/>
      <c r="J441" s="20"/>
      <c r="K441" s="20"/>
      <c r="L441" s="20"/>
    </row>
    <row r="442" spans="2:12" s="17" customFormat="1" x14ac:dyDescent="0.25">
      <c r="B442" s="5"/>
      <c r="C442" s="5"/>
      <c r="D442" s="5"/>
      <c r="E442" s="5"/>
      <c r="F442" s="5"/>
      <c r="G442" s="5"/>
      <c r="H442" s="5"/>
      <c r="I442" s="5"/>
      <c r="J442" s="20"/>
      <c r="K442" s="20"/>
      <c r="L442" s="20"/>
    </row>
    <row r="443" spans="2:12" s="17" customFormat="1" x14ac:dyDescent="0.25">
      <c r="B443" s="5"/>
      <c r="C443" s="5"/>
      <c r="D443" s="5"/>
      <c r="E443" s="5"/>
      <c r="F443" s="5"/>
      <c r="G443" s="5"/>
      <c r="H443" s="5"/>
      <c r="I443" s="5"/>
      <c r="J443" s="20"/>
      <c r="K443" s="20"/>
      <c r="L443" s="20"/>
    </row>
    <row r="444" spans="2:12" s="17" customFormat="1" x14ac:dyDescent="0.25">
      <c r="B444" s="5"/>
      <c r="C444" s="5"/>
      <c r="D444" s="5"/>
      <c r="E444" s="5"/>
      <c r="F444" s="5"/>
      <c r="G444" s="5"/>
      <c r="H444" s="5"/>
      <c r="I444" s="5"/>
      <c r="J444" s="20"/>
      <c r="K444" s="20"/>
      <c r="L444" s="20"/>
    </row>
    <row r="445" spans="2:12" s="17" customFormat="1" x14ac:dyDescent="0.25">
      <c r="B445" s="5"/>
      <c r="C445" s="5"/>
      <c r="D445" s="5"/>
      <c r="E445" s="5"/>
      <c r="F445" s="5"/>
      <c r="G445" s="5"/>
      <c r="H445" s="5"/>
      <c r="I445" s="5"/>
      <c r="J445" s="20"/>
      <c r="K445" s="20"/>
      <c r="L445" s="20"/>
    </row>
    <row r="446" spans="2:12" s="17" customFormat="1" x14ac:dyDescent="0.25">
      <c r="B446" s="5"/>
      <c r="C446" s="5"/>
      <c r="D446" s="5"/>
      <c r="E446" s="5"/>
      <c r="F446" s="5"/>
      <c r="G446" s="5"/>
      <c r="H446" s="5"/>
      <c r="I446" s="5"/>
      <c r="J446" s="20"/>
      <c r="K446" s="20"/>
      <c r="L446" s="20"/>
    </row>
    <row r="447" spans="2:12" s="17" customFormat="1" x14ac:dyDescent="0.25">
      <c r="B447" s="5"/>
      <c r="C447" s="5"/>
      <c r="D447" s="5"/>
      <c r="E447" s="5"/>
      <c r="F447" s="5"/>
      <c r="G447" s="5"/>
      <c r="H447" s="5"/>
      <c r="I447" s="5"/>
      <c r="J447" s="20"/>
      <c r="K447" s="20"/>
      <c r="L447" s="20"/>
    </row>
    <row r="448" spans="2:12" s="17" customFormat="1" x14ac:dyDescent="0.25">
      <c r="B448" s="5"/>
      <c r="C448" s="5"/>
      <c r="D448" s="5"/>
      <c r="E448" s="5"/>
      <c r="F448" s="5"/>
      <c r="G448" s="5"/>
      <c r="H448" s="5"/>
      <c r="I448" s="5"/>
      <c r="J448" s="20"/>
      <c r="K448" s="20"/>
      <c r="L448" s="20"/>
    </row>
    <row r="449" spans="2:12" s="17" customFormat="1" x14ac:dyDescent="0.25">
      <c r="B449" s="5"/>
      <c r="C449" s="5"/>
      <c r="D449" s="5"/>
      <c r="E449" s="5"/>
      <c r="F449" s="5"/>
      <c r="G449" s="5"/>
      <c r="H449" s="5"/>
      <c r="I449" s="5"/>
      <c r="J449" s="20"/>
      <c r="K449" s="20"/>
      <c r="L449" s="20"/>
    </row>
    <row r="450" spans="2:12" s="17" customFormat="1" x14ac:dyDescent="0.25">
      <c r="B450" s="5"/>
      <c r="C450" s="5"/>
      <c r="D450" s="5"/>
      <c r="E450" s="5"/>
      <c r="F450" s="5"/>
      <c r="G450" s="5"/>
      <c r="H450" s="5"/>
      <c r="I450" s="5"/>
      <c r="J450" s="20"/>
      <c r="K450" s="20"/>
      <c r="L450" s="20"/>
    </row>
    <row r="451" spans="2:12" s="17" customFormat="1" x14ac:dyDescent="0.25">
      <c r="B451" s="5"/>
      <c r="C451" s="5"/>
      <c r="D451" s="5"/>
      <c r="E451" s="5"/>
      <c r="F451" s="5"/>
      <c r="G451" s="5"/>
      <c r="H451" s="5"/>
      <c r="I451" s="5"/>
      <c r="J451" s="20"/>
      <c r="K451" s="20"/>
      <c r="L451" s="20"/>
    </row>
    <row r="452" spans="2:12" s="17" customFormat="1" x14ac:dyDescent="0.25">
      <c r="B452" s="5"/>
      <c r="C452" s="5"/>
      <c r="D452" s="5"/>
      <c r="E452" s="5"/>
      <c r="F452" s="5"/>
      <c r="G452" s="5"/>
      <c r="H452" s="5"/>
      <c r="I452" s="5"/>
      <c r="J452" s="20"/>
      <c r="K452" s="20"/>
      <c r="L452" s="20"/>
    </row>
    <row r="453" spans="2:12" s="17" customFormat="1" x14ac:dyDescent="0.25">
      <c r="B453" s="5"/>
      <c r="C453" s="5"/>
      <c r="D453" s="5"/>
      <c r="E453" s="5"/>
      <c r="F453" s="5"/>
      <c r="G453" s="5"/>
      <c r="H453" s="5"/>
      <c r="I453" s="5"/>
      <c r="J453" s="20"/>
      <c r="K453" s="20"/>
      <c r="L453" s="20"/>
    </row>
    <row r="454" spans="2:12" s="17" customFormat="1" x14ac:dyDescent="0.25">
      <c r="B454" s="5"/>
      <c r="C454" s="5"/>
      <c r="D454" s="5"/>
      <c r="E454" s="5"/>
      <c r="F454" s="5"/>
      <c r="G454" s="5"/>
      <c r="H454" s="5"/>
      <c r="I454" s="5"/>
      <c r="J454" s="20"/>
      <c r="K454" s="20"/>
      <c r="L454" s="20"/>
    </row>
    <row r="455" spans="2:12" s="17" customFormat="1" x14ac:dyDescent="0.25">
      <c r="B455" s="5"/>
      <c r="C455" s="5"/>
      <c r="D455" s="5"/>
      <c r="E455" s="5"/>
      <c r="F455" s="5"/>
      <c r="G455" s="5"/>
      <c r="H455" s="5"/>
      <c r="I455" s="5"/>
      <c r="J455" s="20"/>
      <c r="K455" s="20"/>
      <c r="L455" s="20"/>
    </row>
    <row r="456" spans="2:12" s="17" customFormat="1" x14ac:dyDescent="0.25">
      <c r="B456" s="5"/>
      <c r="C456" s="5"/>
      <c r="D456" s="5"/>
      <c r="E456" s="5"/>
      <c r="F456" s="5"/>
      <c r="G456" s="5"/>
      <c r="H456" s="5"/>
      <c r="I456" s="5"/>
      <c r="J456" s="20"/>
      <c r="K456" s="20"/>
      <c r="L456" s="20"/>
    </row>
    <row r="457" spans="2:12" s="17" customFormat="1" x14ac:dyDescent="0.25">
      <c r="B457" s="5"/>
      <c r="C457" s="5"/>
      <c r="D457" s="5"/>
      <c r="E457" s="5"/>
      <c r="F457" s="5"/>
      <c r="G457" s="5"/>
      <c r="H457" s="5"/>
      <c r="I457" s="5"/>
      <c r="J457" s="20"/>
      <c r="K457" s="20"/>
      <c r="L457" s="20"/>
    </row>
    <row r="458" spans="2:12" s="17" customFormat="1" x14ac:dyDescent="0.25">
      <c r="B458" s="5"/>
      <c r="C458" s="5"/>
      <c r="D458" s="5"/>
      <c r="E458" s="5"/>
      <c r="F458" s="5"/>
      <c r="G458" s="5"/>
      <c r="H458" s="5"/>
      <c r="I458" s="5"/>
      <c r="J458" s="20"/>
      <c r="K458" s="20"/>
      <c r="L458" s="20"/>
    </row>
    <row r="459" spans="2:12" s="17" customFormat="1" x14ac:dyDescent="0.25">
      <c r="B459" s="5"/>
      <c r="C459" s="5"/>
      <c r="D459" s="5"/>
      <c r="E459" s="5"/>
      <c r="F459" s="5"/>
      <c r="G459" s="5"/>
      <c r="H459" s="5"/>
      <c r="I459" s="5"/>
      <c r="J459" s="20"/>
      <c r="K459" s="20"/>
      <c r="L459" s="20"/>
    </row>
    <row r="460" spans="2:12" s="17" customFormat="1" x14ac:dyDescent="0.25">
      <c r="B460" s="5"/>
      <c r="C460" s="5"/>
      <c r="D460" s="5"/>
      <c r="E460" s="5"/>
      <c r="F460" s="5"/>
      <c r="G460" s="5"/>
      <c r="H460" s="5"/>
      <c r="I460" s="5"/>
      <c r="J460" s="20"/>
      <c r="K460" s="20"/>
      <c r="L460" s="20"/>
    </row>
    <row r="461" spans="2:12" s="17" customFormat="1" x14ac:dyDescent="0.25">
      <c r="B461" s="5"/>
      <c r="C461" s="5"/>
      <c r="D461" s="5"/>
      <c r="E461" s="5"/>
      <c r="F461" s="5"/>
      <c r="G461" s="5"/>
      <c r="H461" s="5"/>
      <c r="I461" s="5"/>
      <c r="J461" s="20"/>
      <c r="K461" s="20"/>
      <c r="L461" s="20"/>
    </row>
    <row r="462" spans="2:12" s="17" customFormat="1" x14ac:dyDescent="0.25">
      <c r="B462" s="5"/>
      <c r="C462" s="5"/>
      <c r="D462" s="5"/>
      <c r="E462" s="5"/>
      <c r="F462" s="5"/>
      <c r="G462" s="5"/>
      <c r="H462" s="5"/>
      <c r="I462" s="5"/>
      <c r="J462" s="20"/>
      <c r="K462" s="20"/>
      <c r="L462" s="20"/>
    </row>
    <row r="463" spans="2:12" s="17" customFormat="1" x14ac:dyDescent="0.25">
      <c r="B463" s="5"/>
      <c r="C463" s="5"/>
      <c r="D463" s="5"/>
      <c r="E463" s="5"/>
      <c r="F463" s="5"/>
      <c r="G463" s="5"/>
      <c r="H463" s="5"/>
      <c r="I463" s="5"/>
      <c r="J463" s="20"/>
      <c r="K463" s="20"/>
      <c r="L463" s="20"/>
    </row>
    <row r="464" spans="2:12" s="17" customFormat="1" x14ac:dyDescent="0.25">
      <c r="B464" s="5"/>
      <c r="C464" s="5"/>
      <c r="D464" s="5"/>
      <c r="E464" s="5"/>
      <c r="F464" s="5"/>
      <c r="G464" s="5"/>
      <c r="H464" s="5"/>
      <c r="I464" s="5"/>
      <c r="J464" s="20"/>
      <c r="K464" s="20"/>
      <c r="L464" s="20"/>
    </row>
    <row r="465" spans="2:12" s="17" customFormat="1" x14ac:dyDescent="0.25">
      <c r="B465" s="5"/>
      <c r="C465" s="5"/>
      <c r="D465" s="5"/>
      <c r="E465" s="5"/>
      <c r="F465" s="5"/>
      <c r="G465" s="5"/>
      <c r="H465" s="5"/>
      <c r="I465" s="5"/>
      <c r="J465" s="20"/>
      <c r="K465" s="20"/>
      <c r="L465" s="20"/>
    </row>
    <row r="466" spans="2:12" s="17" customFormat="1" x14ac:dyDescent="0.25">
      <c r="B466" s="5"/>
      <c r="C466" s="5"/>
      <c r="D466" s="5"/>
      <c r="E466" s="5"/>
      <c r="F466" s="5"/>
      <c r="G466" s="5"/>
      <c r="H466" s="5"/>
      <c r="I466" s="5"/>
      <c r="J466" s="20"/>
      <c r="K466" s="20"/>
      <c r="L466" s="20"/>
    </row>
    <row r="467" spans="2:12" s="17" customFormat="1" x14ac:dyDescent="0.25">
      <c r="B467" s="5"/>
      <c r="C467" s="5"/>
      <c r="D467" s="5"/>
      <c r="E467" s="5"/>
      <c r="F467" s="5"/>
      <c r="G467" s="5"/>
      <c r="H467" s="5"/>
      <c r="I467" s="5"/>
      <c r="J467" s="20"/>
      <c r="K467" s="20"/>
      <c r="L467" s="20"/>
    </row>
    <row r="468" spans="2:12" s="17" customFormat="1" x14ac:dyDescent="0.25">
      <c r="B468" s="5"/>
      <c r="C468" s="5"/>
      <c r="D468" s="5"/>
      <c r="E468" s="5"/>
      <c r="F468" s="5"/>
      <c r="G468" s="5"/>
      <c r="H468" s="5"/>
      <c r="I468" s="5"/>
      <c r="J468" s="20"/>
      <c r="K468" s="20"/>
      <c r="L468" s="20"/>
    </row>
    <row r="469" spans="2:12" s="17" customFormat="1" x14ac:dyDescent="0.25">
      <c r="B469" s="5"/>
      <c r="C469" s="5"/>
      <c r="D469" s="5"/>
      <c r="E469" s="5"/>
      <c r="F469" s="5"/>
      <c r="G469" s="5"/>
      <c r="H469" s="5"/>
      <c r="I469" s="5"/>
      <c r="J469" s="20"/>
      <c r="K469" s="20"/>
      <c r="L469" s="20"/>
    </row>
    <row r="470" spans="2:12" s="17" customFormat="1" x14ac:dyDescent="0.25">
      <c r="B470" s="5"/>
      <c r="C470" s="5"/>
      <c r="D470" s="5"/>
      <c r="E470" s="5"/>
      <c r="F470" s="5"/>
      <c r="G470" s="5"/>
      <c r="H470" s="5"/>
      <c r="I470" s="5"/>
      <c r="J470" s="20"/>
      <c r="K470" s="20"/>
      <c r="L470" s="20"/>
    </row>
    <row r="471" spans="2:12" s="17" customFormat="1" x14ac:dyDescent="0.25">
      <c r="B471" s="5"/>
      <c r="C471" s="5"/>
      <c r="D471" s="5"/>
      <c r="E471" s="5"/>
      <c r="F471" s="5"/>
      <c r="G471" s="5"/>
      <c r="H471" s="5"/>
      <c r="I471" s="5"/>
      <c r="J471" s="20"/>
      <c r="K471" s="20"/>
      <c r="L471" s="20"/>
    </row>
    <row r="472" spans="2:12" s="17" customFormat="1" x14ac:dyDescent="0.25">
      <c r="B472" s="5"/>
      <c r="C472" s="5"/>
      <c r="D472" s="5"/>
      <c r="E472" s="5"/>
      <c r="F472" s="5"/>
      <c r="G472" s="5"/>
      <c r="H472" s="5"/>
      <c r="I472" s="5"/>
      <c r="J472" s="20"/>
      <c r="K472" s="20"/>
      <c r="L472" s="20"/>
    </row>
    <row r="473" spans="2:12" s="17" customFormat="1" x14ac:dyDescent="0.25">
      <c r="B473" s="5"/>
      <c r="C473" s="5"/>
      <c r="D473" s="5"/>
      <c r="E473" s="5"/>
      <c r="F473" s="5"/>
      <c r="G473" s="5"/>
      <c r="H473" s="5"/>
      <c r="I473" s="5"/>
      <c r="J473" s="20"/>
      <c r="K473" s="20"/>
      <c r="L473" s="20"/>
    </row>
    <row r="474" spans="2:12" s="17" customFormat="1" x14ac:dyDescent="0.25">
      <c r="B474" s="5"/>
      <c r="C474" s="5"/>
      <c r="D474" s="5"/>
      <c r="E474" s="5"/>
      <c r="F474" s="5"/>
      <c r="G474" s="5"/>
      <c r="H474" s="5"/>
      <c r="I474" s="5"/>
      <c r="J474" s="20"/>
      <c r="K474" s="20"/>
      <c r="L474" s="20"/>
    </row>
    <row r="475" spans="2:12" s="17" customFormat="1" x14ac:dyDescent="0.25">
      <c r="B475" s="5"/>
      <c r="C475" s="5"/>
      <c r="D475" s="5"/>
      <c r="E475" s="5"/>
      <c r="F475" s="5"/>
      <c r="G475" s="5"/>
      <c r="H475" s="5"/>
      <c r="I475" s="5"/>
      <c r="J475" s="20"/>
      <c r="K475" s="20"/>
      <c r="L475" s="20"/>
    </row>
    <row r="476" spans="2:12" s="17" customFormat="1" x14ac:dyDescent="0.25">
      <c r="B476" s="5"/>
      <c r="C476" s="5"/>
      <c r="D476" s="5"/>
      <c r="E476" s="5"/>
      <c r="F476" s="5"/>
      <c r="G476" s="5"/>
      <c r="H476" s="5"/>
      <c r="I476" s="5"/>
      <c r="J476" s="20"/>
      <c r="K476" s="20"/>
      <c r="L476" s="20"/>
    </row>
    <row r="477" spans="2:12" s="17" customFormat="1" x14ac:dyDescent="0.25">
      <c r="B477" s="5"/>
      <c r="C477" s="5"/>
      <c r="D477" s="5"/>
      <c r="E477" s="5"/>
      <c r="F477" s="5"/>
      <c r="G477" s="5"/>
      <c r="H477" s="5"/>
      <c r="I477" s="5"/>
      <c r="J477" s="20"/>
      <c r="K477" s="20"/>
      <c r="L477" s="20"/>
    </row>
    <row r="478" spans="2:12" s="17" customFormat="1" x14ac:dyDescent="0.25">
      <c r="B478" s="5"/>
      <c r="C478" s="5"/>
      <c r="D478" s="5"/>
      <c r="E478" s="5"/>
      <c r="F478" s="5"/>
      <c r="G478" s="5"/>
      <c r="H478" s="5"/>
      <c r="I478" s="5"/>
      <c r="J478" s="20"/>
      <c r="K478" s="20"/>
      <c r="L478" s="20"/>
    </row>
    <row r="479" spans="2:12" s="17" customFormat="1" x14ac:dyDescent="0.25">
      <c r="B479" s="5"/>
      <c r="C479" s="5"/>
      <c r="D479" s="5"/>
      <c r="E479" s="5"/>
      <c r="F479" s="5"/>
      <c r="G479" s="5"/>
      <c r="H479" s="5"/>
      <c r="I479" s="5"/>
      <c r="J479" s="20"/>
      <c r="K479" s="20"/>
      <c r="L479" s="20"/>
    </row>
    <row r="480" spans="2:12" s="17" customFormat="1" x14ac:dyDescent="0.25">
      <c r="B480" s="5"/>
      <c r="C480" s="5"/>
      <c r="D480" s="5"/>
      <c r="E480" s="5"/>
      <c r="F480" s="5"/>
      <c r="G480" s="5"/>
      <c r="H480" s="5"/>
      <c r="I480" s="5"/>
      <c r="J480" s="20"/>
      <c r="K480" s="20"/>
      <c r="L480" s="20"/>
    </row>
    <row r="481" spans="2:12" s="17" customFormat="1" x14ac:dyDescent="0.25">
      <c r="B481" s="5"/>
      <c r="C481" s="5"/>
      <c r="D481" s="5"/>
      <c r="E481" s="5"/>
      <c r="F481" s="5"/>
      <c r="G481" s="5"/>
      <c r="H481" s="5"/>
      <c r="I481" s="5"/>
      <c r="J481" s="20"/>
      <c r="K481" s="20"/>
      <c r="L481" s="20"/>
    </row>
    <row r="482" spans="2:12" s="17" customFormat="1" x14ac:dyDescent="0.25">
      <c r="B482" s="5"/>
      <c r="C482" s="5"/>
      <c r="D482" s="5"/>
      <c r="E482" s="5"/>
      <c r="F482" s="5"/>
      <c r="G482" s="5"/>
      <c r="H482" s="5"/>
      <c r="I482" s="5"/>
      <c r="J482" s="20"/>
      <c r="K482" s="20"/>
      <c r="L482" s="20"/>
    </row>
    <row r="483" spans="2:12" s="17" customFormat="1" x14ac:dyDescent="0.25">
      <c r="B483" s="5"/>
      <c r="C483" s="5"/>
      <c r="D483" s="5"/>
      <c r="E483" s="5"/>
      <c r="F483" s="5"/>
      <c r="G483" s="5"/>
      <c r="H483" s="5"/>
      <c r="I483" s="5"/>
      <c r="J483" s="20"/>
      <c r="K483" s="20"/>
      <c r="L483" s="20"/>
    </row>
    <row r="484" spans="2:12" s="17" customFormat="1" x14ac:dyDescent="0.25">
      <c r="B484" s="5"/>
      <c r="C484" s="5"/>
      <c r="D484" s="5"/>
      <c r="E484" s="5"/>
      <c r="F484" s="5"/>
      <c r="G484" s="5"/>
      <c r="H484" s="5"/>
      <c r="I484" s="5"/>
      <c r="J484" s="20"/>
      <c r="K484" s="20"/>
      <c r="L484" s="20"/>
    </row>
    <row r="485" spans="2:12" s="17" customFormat="1" x14ac:dyDescent="0.25">
      <c r="B485" s="5"/>
      <c r="C485" s="5"/>
      <c r="D485" s="5"/>
      <c r="E485" s="5"/>
      <c r="F485" s="5"/>
      <c r="G485" s="5"/>
      <c r="H485" s="5"/>
      <c r="I485" s="5"/>
      <c r="J485" s="20"/>
      <c r="K485" s="20"/>
      <c r="L485" s="20"/>
    </row>
    <row r="486" spans="2:12" s="17" customFormat="1" x14ac:dyDescent="0.25">
      <c r="B486" s="5"/>
      <c r="C486" s="5"/>
      <c r="D486" s="5"/>
      <c r="E486" s="5"/>
      <c r="F486" s="5"/>
      <c r="G486" s="5"/>
      <c r="H486" s="5"/>
      <c r="I486" s="5"/>
      <c r="J486" s="20"/>
      <c r="K486" s="20"/>
      <c r="L486" s="20"/>
    </row>
    <row r="487" spans="2:12" s="17" customFormat="1" x14ac:dyDescent="0.25">
      <c r="B487" s="5"/>
      <c r="C487" s="5"/>
      <c r="D487" s="5"/>
      <c r="E487" s="5"/>
      <c r="F487" s="5"/>
      <c r="G487" s="5"/>
      <c r="H487" s="5"/>
      <c r="I487" s="5"/>
      <c r="J487" s="20"/>
      <c r="K487" s="20"/>
      <c r="L487" s="20"/>
    </row>
    <row r="488" spans="2:12" s="17" customFormat="1" x14ac:dyDescent="0.25">
      <c r="B488" s="5"/>
      <c r="C488" s="5"/>
      <c r="D488" s="5"/>
      <c r="E488" s="5"/>
      <c r="F488" s="5"/>
      <c r="G488" s="5"/>
      <c r="H488" s="5"/>
      <c r="I488" s="5"/>
      <c r="J488" s="20"/>
      <c r="K488" s="20"/>
      <c r="L488" s="20"/>
    </row>
    <row r="489" spans="2:12" s="17" customFormat="1" x14ac:dyDescent="0.25">
      <c r="B489" s="5"/>
      <c r="C489" s="5"/>
      <c r="D489" s="5"/>
      <c r="E489" s="5"/>
      <c r="F489" s="5"/>
      <c r="G489" s="5"/>
      <c r="H489" s="5"/>
      <c r="I489" s="5"/>
      <c r="J489" s="20"/>
      <c r="K489" s="20"/>
      <c r="L489" s="20"/>
    </row>
    <row r="490" spans="2:12" s="17" customFormat="1" x14ac:dyDescent="0.25">
      <c r="B490" s="5"/>
      <c r="C490" s="5"/>
      <c r="D490" s="5"/>
      <c r="E490" s="5"/>
      <c r="F490" s="5"/>
      <c r="G490" s="5"/>
      <c r="H490" s="5"/>
      <c r="I490" s="5"/>
      <c r="J490" s="20"/>
      <c r="K490" s="20"/>
      <c r="L490" s="20"/>
    </row>
    <row r="491" spans="2:12" s="17" customFormat="1" x14ac:dyDescent="0.25">
      <c r="B491" s="5"/>
      <c r="C491" s="5"/>
      <c r="D491" s="5"/>
      <c r="E491" s="5"/>
      <c r="F491" s="5"/>
      <c r="G491" s="5"/>
      <c r="H491" s="5"/>
      <c r="I491" s="5"/>
      <c r="J491" s="20"/>
      <c r="K491" s="20"/>
      <c r="L491" s="20"/>
    </row>
    <row r="492" spans="2:12" s="17" customFormat="1" x14ac:dyDescent="0.25">
      <c r="B492" s="5"/>
      <c r="C492" s="5"/>
      <c r="D492" s="5"/>
      <c r="E492" s="5"/>
      <c r="F492" s="5"/>
      <c r="G492" s="5"/>
      <c r="H492" s="5"/>
      <c r="I492" s="5"/>
      <c r="J492" s="20"/>
      <c r="K492" s="20"/>
      <c r="L492" s="20"/>
    </row>
    <row r="493" spans="2:12" s="17" customFormat="1" x14ac:dyDescent="0.25">
      <c r="B493" s="5"/>
      <c r="C493" s="5"/>
      <c r="D493" s="5"/>
      <c r="E493" s="5"/>
      <c r="F493" s="5"/>
      <c r="G493" s="5"/>
      <c r="H493" s="5"/>
      <c r="I493" s="5"/>
      <c r="J493" s="20"/>
      <c r="K493" s="20"/>
      <c r="L493" s="20"/>
    </row>
    <row r="494" spans="2:12" s="17" customFormat="1" x14ac:dyDescent="0.25">
      <c r="B494" s="5"/>
      <c r="C494" s="5"/>
      <c r="D494" s="5"/>
      <c r="E494" s="5"/>
      <c r="F494" s="5"/>
      <c r="G494" s="5"/>
      <c r="H494" s="5"/>
      <c r="I494" s="5"/>
      <c r="J494" s="20"/>
      <c r="K494" s="20"/>
      <c r="L494" s="20"/>
    </row>
    <row r="495" spans="2:12" s="17" customFormat="1" x14ac:dyDescent="0.25">
      <c r="B495" s="5"/>
      <c r="C495" s="5"/>
      <c r="D495" s="5"/>
      <c r="E495" s="5"/>
      <c r="F495" s="5"/>
      <c r="G495" s="5"/>
      <c r="H495" s="5"/>
      <c r="I495" s="5"/>
      <c r="J495" s="20"/>
      <c r="K495" s="20"/>
      <c r="L495" s="20"/>
    </row>
    <row r="496" spans="2:12" s="17" customFormat="1" x14ac:dyDescent="0.25">
      <c r="B496" s="5"/>
      <c r="C496" s="5"/>
      <c r="D496" s="5"/>
      <c r="E496" s="5"/>
      <c r="F496" s="5"/>
      <c r="G496" s="5"/>
      <c r="H496" s="5"/>
      <c r="I496" s="5"/>
      <c r="J496" s="20"/>
      <c r="K496" s="20"/>
      <c r="L496" s="20"/>
    </row>
    <row r="497" spans="2:12" s="17" customFormat="1" x14ac:dyDescent="0.25">
      <c r="B497" s="5"/>
      <c r="C497" s="5"/>
      <c r="D497" s="5"/>
      <c r="E497" s="5"/>
      <c r="F497" s="5"/>
      <c r="G497" s="5"/>
      <c r="H497" s="5"/>
      <c r="I497" s="5"/>
      <c r="J497" s="20"/>
      <c r="K497" s="20"/>
      <c r="L497" s="20"/>
    </row>
    <row r="498" spans="2:12" s="17" customFormat="1" x14ac:dyDescent="0.25">
      <c r="B498" s="5"/>
      <c r="C498" s="5"/>
      <c r="D498" s="5"/>
      <c r="E498" s="5"/>
      <c r="F498" s="5"/>
      <c r="G498" s="5"/>
      <c r="H498" s="5"/>
      <c r="I498" s="5"/>
      <c r="J498" s="20"/>
      <c r="K498" s="20"/>
      <c r="L498" s="20"/>
    </row>
    <row r="499" spans="2:12" s="17" customFormat="1" x14ac:dyDescent="0.25">
      <c r="B499" s="5"/>
      <c r="C499" s="5"/>
      <c r="D499" s="5"/>
      <c r="E499" s="5"/>
      <c r="F499" s="5"/>
      <c r="G499" s="5"/>
      <c r="H499" s="5"/>
      <c r="I499" s="5"/>
      <c r="J499" s="20"/>
      <c r="K499" s="20"/>
      <c r="L499" s="20"/>
    </row>
    <row r="500" spans="2:12" s="17" customFormat="1" x14ac:dyDescent="0.25">
      <c r="B500" s="5"/>
      <c r="C500" s="5"/>
      <c r="D500" s="5"/>
      <c r="E500" s="5"/>
      <c r="F500" s="5"/>
      <c r="G500" s="5"/>
      <c r="H500" s="5"/>
      <c r="I500" s="5"/>
      <c r="J500" s="20"/>
      <c r="K500" s="20"/>
      <c r="L500" s="20"/>
    </row>
    <row r="501" spans="2:12" s="17" customFormat="1" x14ac:dyDescent="0.25">
      <c r="B501" s="5"/>
      <c r="C501" s="5"/>
      <c r="D501" s="5"/>
      <c r="E501" s="5"/>
      <c r="F501" s="5"/>
      <c r="G501" s="5"/>
      <c r="H501" s="5"/>
      <c r="I501" s="5"/>
      <c r="J501" s="20"/>
      <c r="K501" s="20"/>
      <c r="L501" s="20"/>
    </row>
    <row r="502" spans="2:12" s="17" customFormat="1" x14ac:dyDescent="0.25">
      <c r="B502" s="5"/>
      <c r="C502" s="5"/>
      <c r="D502" s="5"/>
      <c r="E502" s="5"/>
      <c r="F502" s="5"/>
      <c r="G502" s="5"/>
      <c r="H502" s="5"/>
      <c r="I502" s="5"/>
      <c r="J502" s="20"/>
      <c r="K502" s="20"/>
      <c r="L502" s="20"/>
    </row>
    <row r="503" spans="2:12" s="17" customFormat="1" x14ac:dyDescent="0.25">
      <c r="B503" s="5"/>
      <c r="C503" s="5"/>
      <c r="D503" s="5"/>
      <c r="E503" s="5"/>
      <c r="F503" s="5"/>
      <c r="G503" s="5"/>
      <c r="H503" s="5"/>
      <c r="I503" s="5"/>
      <c r="J503" s="20"/>
      <c r="K503" s="20"/>
      <c r="L503" s="20"/>
    </row>
    <row r="504" spans="2:12" s="17" customFormat="1" x14ac:dyDescent="0.25">
      <c r="B504" s="5"/>
      <c r="C504" s="5"/>
      <c r="D504" s="5"/>
      <c r="E504" s="5"/>
      <c r="F504" s="5"/>
      <c r="G504" s="5"/>
      <c r="H504" s="5"/>
      <c r="I504" s="5"/>
      <c r="J504" s="20"/>
      <c r="K504" s="20"/>
      <c r="L504" s="20"/>
    </row>
    <row r="505" spans="2:12" s="17" customFormat="1" x14ac:dyDescent="0.25">
      <c r="B505" s="5"/>
      <c r="C505" s="5"/>
      <c r="D505" s="5"/>
      <c r="E505" s="5"/>
      <c r="F505" s="5"/>
      <c r="G505" s="5"/>
      <c r="H505" s="5"/>
      <c r="I505" s="5"/>
      <c r="J505" s="20"/>
      <c r="K505" s="20"/>
      <c r="L505" s="20"/>
    </row>
    <row r="506" spans="2:12" s="17" customFormat="1" x14ac:dyDescent="0.25">
      <c r="B506" s="5"/>
      <c r="C506" s="5"/>
      <c r="D506" s="5"/>
      <c r="E506" s="5"/>
      <c r="F506" s="5"/>
      <c r="G506" s="5"/>
      <c r="H506" s="5"/>
      <c r="I506" s="5"/>
      <c r="J506" s="20"/>
      <c r="K506" s="20"/>
      <c r="L506" s="20"/>
    </row>
    <row r="507" spans="2:12" s="17" customFormat="1" x14ac:dyDescent="0.25">
      <c r="B507" s="5"/>
      <c r="C507" s="5"/>
      <c r="D507" s="5"/>
      <c r="E507" s="5"/>
      <c r="F507" s="5"/>
      <c r="G507" s="5"/>
      <c r="H507" s="5"/>
      <c r="I507" s="5"/>
      <c r="J507" s="20"/>
      <c r="K507" s="20"/>
      <c r="L507" s="20"/>
    </row>
    <row r="508" spans="2:12" s="17" customFormat="1" x14ac:dyDescent="0.25">
      <c r="B508" s="5"/>
      <c r="C508" s="5"/>
      <c r="D508" s="5"/>
      <c r="E508" s="5"/>
      <c r="F508" s="5"/>
      <c r="G508" s="5"/>
      <c r="H508" s="5"/>
      <c r="I508" s="5"/>
      <c r="J508" s="20"/>
      <c r="K508" s="20"/>
      <c r="L508" s="20"/>
    </row>
    <row r="509" spans="2:12" s="17" customFormat="1" x14ac:dyDescent="0.25">
      <c r="B509" s="5"/>
      <c r="C509" s="5"/>
      <c r="D509" s="5"/>
      <c r="E509" s="5"/>
      <c r="F509" s="5"/>
      <c r="G509" s="5"/>
      <c r="H509" s="5"/>
      <c r="I509" s="5"/>
      <c r="J509" s="20"/>
      <c r="K509" s="20"/>
      <c r="L509" s="20"/>
    </row>
    <row r="510" spans="2:12" s="17" customFormat="1" x14ac:dyDescent="0.25">
      <c r="B510" s="5"/>
      <c r="C510" s="5"/>
      <c r="D510" s="5"/>
      <c r="E510" s="5"/>
      <c r="F510" s="5"/>
      <c r="G510" s="5"/>
      <c r="H510" s="5"/>
      <c r="I510" s="5"/>
      <c r="J510" s="20"/>
      <c r="K510" s="20"/>
      <c r="L510" s="20"/>
    </row>
    <row r="511" spans="2:12" s="17" customFormat="1" x14ac:dyDescent="0.25">
      <c r="B511" s="5"/>
      <c r="C511" s="5"/>
      <c r="D511" s="5"/>
      <c r="E511" s="5"/>
      <c r="F511" s="5"/>
      <c r="G511" s="5"/>
      <c r="H511" s="5"/>
      <c r="I511" s="5"/>
      <c r="J511" s="20"/>
      <c r="K511" s="20"/>
      <c r="L511" s="20"/>
    </row>
    <row r="512" spans="2:12" s="17" customFormat="1" x14ac:dyDescent="0.25">
      <c r="B512" s="5"/>
      <c r="C512" s="5"/>
      <c r="D512" s="5"/>
      <c r="E512" s="5"/>
      <c r="F512" s="5"/>
      <c r="G512" s="5"/>
      <c r="H512" s="5"/>
      <c r="I512" s="5"/>
      <c r="J512" s="20"/>
      <c r="K512" s="20"/>
      <c r="L512" s="20"/>
    </row>
    <row r="513" spans="2:12" s="17" customFormat="1" x14ac:dyDescent="0.25">
      <c r="B513" s="5"/>
      <c r="C513" s="5"/>
      <c r="D513" s="5"/>
      <c r="E513" s="5"/>
      <c r="F513" s="5"/>
      <c r="G513" s="5"/>
      <c r="H513" s="5"/>
      <c r="I513" s="5"/>
      <c r="J513" s="20"/>
      <c r="K513" s="20"/>
      <c r="L513" s="20"/>
    </row>
    <row r="514" spans="2:12" s="17" customFormat="1" x14ac:dyDescent="0.25">
      <c r="B514" s="5"/>
      <c r="C514" s="5"/>
      <c r="D514" s="5"/>
      <c r="E514" s="5"/>
      <c r="F514" s="5"/>
      <c r="G514" s="5"/>
      <c r="H514" s="5"/>
      <c r="I514" s="5"/>
      <c r="J514" s="20"/>
      <c r="K514" s="20"/>
      <c r="L514" s="20"/>
    </row>
    <row r="515" spans="2:12" s="17" customFormat="1" x14ac:dyDescent="0.25">
      <c r="B515" s="5"/>
      <c r="C515" s="5"/>
      <c r="D515" s="5"/>
      <c r="E515" s="5"/>
      <c r="F515" s="5"/>
      <c r="G515" s="5"/>
      <c r="H515" s="5"/>
      <c r="I515" s="5"/>
      <c r="J515" s="20"/>
      <c r="K515" s="20"/>
      <c r="L515" s="20"/>
    </row>
    <row r="516" spans="2:12" s="17" customFormat="1" x14ac:dyDescent="0.25">
      <c r="B516" s="5"/>
      <c r="C516" s="5"/>
      <c r="D516" s="5"/>
      <c r="E516" s="5"/>
      <c r="F516" s="5"/>
      <c r="G516" s="5"/>
      <c r="H516" s="5"/>
      <c r="I516" s="5"/>
      <c r="J516" s="20"/>
      <c r="K516" s="20"/>
      <c r="L516" s="20"/>
    </row>
    <row r="517" spans="2:12" s="17" customFormat="1" x14ac:dyDescent="0.25">
      <c r="B517" s="5"/>
      <c r="C517" s="5"/>
      <c r="D517" s="5"/>
      <c r="E517" s="5"/>
      <c r="F517" s="5"/>
      <c r="G517" s="5"/>
      <c r="H517" s="5"/>
      <c r="I517" s="5"/>
      <c r="J517" s="20"/>
      <c r="K517" s="20"/>
      <c r="L517" s="20"/>
    </row>
    <row r="518" spans="2:12" s="17" customFormat="1" x14ac:dyDescent="0.25">
      <c r="B518" s="5"/>
      <c r="C518" s="5"/>
      <c r="D518" s="5"/>
      <c r="E518" s="5"/>
      <c r="F518" s="5"/>
      <c r="G518" s="5"/>
      <c r="H518" s="5"/>
      <c r="I518" s="5"/>
      <c r="J518" s="20"/>
      <c r="K518" s="20"/>
      <c r="L518" s="20"/>
    </row>
    <row r="519" spans="2:12" s="17" customFormat="1" x14ac:dyDescent="0.25">
      <c r="B519" s="5"/>
      <c r="C519" s="5"/>
      <c r="D519" s="5"/>
      <c r="E519" s="5"/>
      <c r="F519" s="5"/>
      <c r="G519" s="5"/>
      <c r="H519" s="5"/>
      <c r="I519" s="5"/>
      <c r="J519" s="20"/>
      <c r="K519" s="20"/>
      <c r="L519" s="20"/>
    </row>
    <row r="520" spans="2:12" s="17" customFormat="1" x14ac:dyDescent="0.25">
      <c r="B520" s="5"/>
      <c r="C520" s="5"/>
      <c r="D520" s="5"/>
      <c r="E520" s="5"/>
      <c r="F520" s="5"/>
      <c r="G520" s="5"/>
      <c r="H520" s="5"/>
      <c r="I520" s="5"/>
      <c r="J520" s="20"/>
      <c r="K520" s="20"/>
      <c r="L520" s="20"/>
    </row>
    <row r="521" spans="2:12" s="17" customFormat="1" x14ac:dyDescent="0.25">
      <c r="B521" s="5"/>
      <c r="C521" s="5"/>
      <c r="D521" s="5"/>
      <c r="E521" s="5"/>
      <c r="F521" s="5"/>
      <c r="G521" s="5"/>
      <c r="H521" s="5"/>
      <c r="I521" s="5"/>
      <c r="J521" s="20"/>
      <c r="K521" s="20"/>
      <c r="L521" s="20"/>
    </row>
    <row r="522" spans="2:12" s="17" customFormat="1" x14ac:dyDescent="0.25">
      <c r="B522" s="5"/>
      <c r="C522" s="5"/>
      <c r="D522" s="5"/>
      <c r="E522" s="5"/>
      <c r="F522" s="5"/>
      <c r="G522" s="5"/>
      <c r="H522" s="5"/>
      <c r="I522" s="5"/>
      <c r="J522" s="20"/>
      <c r="K522" s="20"/>
      <c r="L522" s="20"/>
    </row>
    <row r="523" spans="2:12" s="17" customFormat="1" x14ac:dyDescent="0.25">
      <c r="B523" s="5"/>
      <c r="C523" s="5"/>
      <c r="D523" s="5"/>
      <c r="E523" s="5"/>
      <c r="F523" s="5"/>
      <c r="G523" s="5"/>
      <c r="H523" s="5"/>
      <c r="I523" s="5"/>
      <c r="J523" s="20"/>
      <c r="K523" s="20"/>
      <c r="L523" s="20"/>
    </row>
    <row r="524" spans="2:12" s="17" customFormat="1" x14ac:dyDescent="0.25">
      <c r="B524" s="5"/>
      <c r="C524" s="5"/>
      <c r="D524" s="5"/>
      <c r="E524" s="5"/>
      <c r="F524" s="5"/>
      <c r="G524" s="5"/>
      <c r="H524" s="5"/>
      <c r="I524" s="5"/>
      <c r="J524" s="20"/>
      <c r="K524" s="20"/>
      <c r="L524" s="20"/>
    </row>
    <row r="525" spans="2:12" s="17" customFormat="1" x14ac:dyDescent="0.25">
      <c r="B525" s="5"/>
      <c r="C525" s="5"/>
      <c r="D525" s="5"/>
      <c r="E525" s="5"/>
      <c r="F525" s="5"/>
      <c r="G525" s="5"/>
      <c r="H525" s="5"/>
      <c r="I525" s="5"/>
      <c r="J525" s="20"/>
      <c r="K525" s="20"/>
      <c r="L525" s="20"/>
    </row>
    <row r="526" spans="2:12" s="17" customFormat="1" x14ac:dyDescent="0.25">
      <c r="B526" s="5"/>
      <c r="C526" s="5"/>
      <c r="D526" s="5"/>
      <c r="E526" s="5"/>
      <c r="F526" s="5"/>
      <c r="G526" s="5"/>
      <c r="H526" s="5"/>
      <c r="I526" s="5"/>
      <c r="J526" s="20"/>
      <c r="K526" s="20"/>
      <c r="L526" s="20"/>
    </row>
    <row r="527" spans="2:12" s="17" customFormat="1" x14ac:dyDescent="0.25">
      <c r="B527" s="5"/>
      <c r="C527" s="5"/>
      <c r="D527" s="5"/>
      <c r="E527" s="5"/>
      <c r="F527" s="5"/>
      <c r="G527" s="5"/>
      <c r="H527" s="5"/>
      <c r="I527" s="5"/>
      <c r="J527" s="20"/>
      <c r="K527" s="20"/>
      <c r="L527" s="20"/>
    </row>
    <row r="528" spans="2:12" s="17" customFormat="1" x14ac:dyDescent="0.25">
      <c r="B528" s="5"/>
      <c r="C528" s="5"/>
      <c r="D528" s="5"/>
      <c r="E528" s="5"/>
      <c r="F528" s="5"/>
      <c r="G528" s="5"/>
      <c r="H528" s="5"/>
      <c r="I528" s="5"/>
      <c r="J528" s="20"/>
      <c r="K528" s="20"/>
      <c r="L528" s="20"/>
    </row>
    <row r="529" spans="2:12" s="17" customFormat="1" x14ac:dyDescent="0.25">
      <c r="B529" s="5"/>
      <c r="C529" s="5"/>
      <c r="D529" s="5"/>
      <c r="E529" s="5"/>
      <c r="F529" s="5"/>
      <c r="G529" s="5"/>
      <c r="H529" s="5"/>
      <c r="I529" s="5"/>
      <c r="J529" s="20"/>
      <c r="K529" s="20"/>
      <c r="L529" s="20"/>
    </row>
    <row r="530" spans="2:12" s="17" customFormat="1" x14ac:dyDescent="0.25">
      <c r="B530" s="5"/>
      <c r="C530" s="5"/>
      <c r="D530" s="5"/>
      <c r="E530" s="5"/>
      <c r="F530" s="5"/>
      <c r="G530" s="5"/>
      <c r="H530" s="5"/>
      <c r="I530" s="5"/>
      <c r="J530" s="20"/>
      <c r="K530" s="20"/>
      <c r="L530" s="20"/>
    </row>
    <row r="531" spans="2:12" s="17" customFormat="1" x14ac:dyDescent="0.25">
      <c r="B531" s="5"/>
      <c r="C531" s="5"/>
      <c r="D531" s="5"/>
      <c r="E531" s="5"/>
      <c r="F531" s="5"/>
      <c r="G531" s="5"/>
      <c r="H531" s="5"/>
      <c r="I531" s="5"/>
      <c r="J531" s="20"/>
      <c r="K531" s="20"/>
      <c r="L531" s="20"/>
    </row>
    <row r="532" spans="2:12" s="17" customFormat="1" x14ac:dyDescent="0.25">
      <c r="B532" s="5"/>
      <c r="C532" s="5"/>
      <c r="D532" s="5"/>
      <c r="E532" s="5"/>
      <c r="F532" s="5"/>
      <c r="G532" s="5"/>
      <c r="H532" s="5"/>
      <c r="I532" s="5"/>
      <c r="J532" s="20"/>
      <c r="K532" s="20"/>
      <c r="L532" s="20"/>
    </row>
    <row r="533" spans="2:12" s="17" customFormat="1" x14ac:dyDescent="0.25">
      <c r="B533" s="5"/>
      <c r="C533" s="5"/>
      <c r="D533" s="5"/>
      <c r="E533" s="5"/>
      <c r="F533" s="5"/>
      <c r="G533" s="5"/>
      <c r="H533" s="5"/>
      <c r="I533" s="5"/>
      <c r="J533" s="20"/>
      <c r="K533" s="20"/>
      <c r="L533" s="20"/>
    </row>
    <row r="534" spans="2:12" s="17" customFormat="1" x14ac:dyDescent="0.25">
      <c r="B534" s="5"/>
      <c r="C534" s="5"/>
      <c r="D534" s="5"/>
      <c r="E534" s="5"/>
      <c r="F534" s="5"/>
      <c r="G534" s="5"/>
      <c r="H534" s="5"/>
      <c r="I534" s="5"/>
      <c r="J534" s="20"/>
      <c r="K534" s="20"/>
      <c r="L534" s="20"/>
    </row>
    <row r="535" spans="2:12" s="17" customFormat="1" x14ac:dyDescent="0.25">
      <c r="B535" s="5"/>
      <c r="C535" s="5"/>
      <c r="D535" s="5"/>
      <c r="E535" s="5"/>
      <c r="F535" s="5"/>
      <c r="G535" s="5"/>
      <c r="H535" s="5"/>
      <c r="I535" s="5"/>
      <c r="J535" s="20"/>
      <c r="K535" s="20"/>
      <c r="L535" s="20"/>
    </row>
    <row r="536" spans="2:12" s="17" customFormat="1" x14ac:dyDescent="0.25">
      <c r="B536" s="5"/>
      <c r="C536" s="5"/>
      <c r="D536" s="5"/>
      <c r="E536" s="5"/>
      <c r="F536" s="5"/>
      <c r="G536" s="5"/>
      <c r="H536" s="5"/>
      <c r="I536" s="5"/>
      <c r="J536" s="20"/>
      <c r="K536" s="20"/>
      <c r="L536" s="20"/>
    </row>
    <row r="537" spans="2:12" s="17" customFormat="1" x14ac:dyDescent="0.25">
      <c r="B537" s="5"/>
      <c r="C537" s="5"/>
      <c r="D537" s="5"/>
      <c r="E537" s="5"/>
      <c r="F537" s="5"/>
      <c r="G537" s="5"/>
      <c r="H537" s="5"/>
      <c r="I537" s="5"/>
      <c r="J537" s="20"/>
      <c r="K537" s="20"/>
      <c r="L537" s="20"/>
    </row>
    <row r="538" spans="2:12" s="17" customFormat="1" x14ac:dyDescent="0.25">
      <c r="B538" s="5"/>
      <c r="C538" s="5"/>
      <c r="D538" s="5"/>
      <c r="E538" s="5"/>
      <c r="F538" s="5"/>
      <c r="G538" s="5"/>
      <c r="H538" s="5"/>
      <c r="I538" s="5"/>
      <c r="J538" s="20"/>
      <c r="K538" s="20"/>
      <c r="L538" s="20"/>
    </row>
    <row r="539" spans="2:12" s="17" customFormat="1" x14ac:dyDescent="0.25">
      <c r="B539" s="5"/>
      <c r="C539" s="5"/>
      <c r="D539" s="5"/>
      <c r="E539" s="5"/>
      <c r="F539" s="5"/>
      <c r="G539" s="5"/>
      <c r="H539" s="5"/>
      <c r="I539" s="5"/>
      <c r="J539" s="20"/>
      <c r="K539" s="20"/>
      <c r="L539" s="20"/>
    </row>
    <row r="540" spans="2:12" s="17" customFormat="1" x14ac:dyDescent="0.25">
      <c r="B540" s="5"/>
      <c r="C540" s="5"/>
      <c r="D540" s="5"/>
      <c r="E540" s="5"/>
      <c r="F540" s="5"/>
      <c r="G540" s="5"/>
      <c r="H540" s="5"/>
      <c r="I540" s="5"/>
      <c r="J540" s="20"/>
      <c r="K540" s="20"/>
      <c r="L540" s="20"/>
    </row>
    <row r="541" spans="2:12" s="17" customFormat="1" x14ac:dyDescent="0.25">
      <c r="B541" s="5"/>
      <c r="C541" s="5"/>
      <c r="D541" s="5"/>
      <c r="E541" s="5"/>
      <c r="F541" s="5"/>
      <c r="G541" s="5"/>
      <c r="H541" s="5"/>
      <c r="I541" s="5"/>
      <c r="J541" s="20"/>
      <c r="K541" s="20"/>
      <c r="L541" s="20"/>
    </row>
    <row r="542" spans="2:12" s="17" customFormat="1" x14ac:dyDescent="0.25">
      <c r="B542" s="5"/>
      <c r="C542" s="5"/>
      <c r="D542" s="5"/>
      <c r="E542" s="5"/>
      <c r="F542" s="5"/>
      <c r="G542" s="5"/>
      <c r="H542" s="5"/>
      <c r="I542" s="5"/>
      <c r="J542" s="20"/>
      <c r="K542" s="20"/>
      <c r="L542" s="20"/>
    </row>
    <row r="543" spans="2:12" s="17" customFormat="1" x14ac:dyDescent="0.25">
      <c r="B543" s="5"/>
      <c r="C543" s="5"/>
      <c r="D543" s="5"/>
      <c r="E543" s="5"/>
      <c r="F543" s="5"/>
      <c r="G543" s="5"/>
      <c r="H543" s="5"/>
      <c r="I543" s="5"/>
      <c r="J543" s="20"/>
      <c r="K543" s="20"/>
      <c r="L543" s="20"/>
    </row>
    <row r="544" spans="2:12" s="17" customFormat="1" x14ac:dyDescent="0.25">
      <c r="B544" s="5"/>
      <c r="C544" s="5"/>
      <c r="D544" s="5"/>
      <c r="E544" s="5"/>
      <c r="F544" s="5"/>
      <c r="G544" s="5"/>
      <c r="H544" s="5"/>
      <c r="I544" s="5"/>
      <c r="J544" s="20"/>
      <c r="K544" s="20"/>
      <c r="L544" s="20"/>
    </row>
    <row r="545" spans="2:12" s="17" customFormat="1" x14ac:dyDescent="0.25">
      <c r="B545" s="5"/>
      <c r="C545" s="5"/>
      <c r="D545" s="5"/>
      <c r="E545" s="5"/>
      <c r="F545" s="5"/>
      <c r="G545" s="5"/>
      <c r="H545" s="5"/>
      <c r="I545" s="5"/>
      <c r="J545" s="20"/>
      <c r="K545" s="20"/>
      <c r="L545" s="20"/>
    </row>
    <row r="546" spans="2:12" s="17" customFormat="1" x14ac:dyDescent="0.25">
      <c r="B546" s="5"/>
      <c r="C546" s="5"/>
      <c r="D546" s="5"/>
      <c r="E546" s="5"/>
      <c r="F546" s="5"/>
      <c r="G546" s="5"/>
      <c r="H546" s="5"/>
      <c r="I546" s="5"/>
      <c r="J546" s="20"/>
      <c r="K546" s="20"/>
      <c r="L546" s="20"/>
    </row>
    <row r="547" spans="2:12" s="17" customFormat="1" x14ac:dyDescent="0.25">
      <c r="B547" s="5"/>
      <c r="C547" s="5"/>
      <c r="D547" s="5"/>
      <c r="E547" s="5"/>
      <c r="F547" s="5"/>
      <c r="G547" s="5"/>
      <c r="H547" s="5"/>
      <c r="I547" s="5"/>
      <c r="J547" s="20"/>
      <c r="K547" s="20"/>
      <c r="L547" s="20"/>
    </row>
    <row r="548" spans="2:12" s="17" customFormat="1" x14ac:dyDescent="0.25">
      <c r="B548" s="5"/>
      <c r="C548" s="5"/>
      <c r="D548" s="5"/>
      <c r="E548" s="5"/>
      <c r="F548" s="5"/>
      <c r="G548" s="5"/>
      <c r="H548" s="5"/>
      <c r="I548" s="5"/>
      <c r="J548" s="20"/>
      <c r="K548" s="20"/>
      <c r="L548" s="20"/>
    </row>
    <row r="549" spans="2:12" s="17" customFormat="1" x14ac:dyDescent="0.25">
      <c r="B549" s="5"/>
      <c r="C549" s="5"/>
      <c r="D549" s="5"/>
      <c r="E549" s="5"/>
      <c r="F549" s="5"/>
      <c r="G549" s="5"/>
      <c r="H549" s="5"/>
      <c r="I549" s="5"/>
      <c r="J549" s="20"/>
      <c r="K549" s="20"/>
      <c r="L549" s="20"/>
    </row>
    <row r="550" spans="2:12" s="17" customFormat="1" x14ac:dyDescent="0.25">
      <c r="B550" s="5"/>
      <c r="C550" s="5"/>
      <c r="D550" s="5"/>
      <c r="E550" s="5"/>
      <c r="F550" s="5"/>
      <c r="G550" s="5"/>
      <c r="H550" s="5"/>
      <c r="I550" s="5"/>
      <c r="J550" s="20"/>
      <c r="K550" s="20"/>
      <c r="L550" s="20"/>
    </row>
    <row r="551" spans="2:12" s="17" customFormat="1" x14ac:dyDescent="0.25">
      <c r="B551" s="5"/>
      <c r="C551" s="5"/>
      <c r="D551" s="5"/>
      <c r="E551" s="5"/>
      <c r="F551" s="5"/>
      <c r="G551" s="5"/>
      <c r="H551" s="5"/>
      <c r="I551" s="5"/>
      <c r="J551" s="20"/>
      <c r="K551" s="20"/>
      <c r="L551" s="20"/>
    </row>
    <row r="552" spans="2:12" s="17" customFormat="1" x14ac:dyDescent="0.25">
      <c r="B552" s="5"/>
      <c r="C552" s="5"/>
      <c r="D552" s="5"/>
      <c r="E552" s="5"/>
      <c r="F552" s="5"/>
      <c r="G552" s="5"/>
      <c r="H552" s="5"/>
      <c r="I552" s="5"/>
      <c r="J552" s="20"/>
      <c r="K552" s="20"/>
      <c r="L552" s="20"/>
    </row>
    <row r="553" spans="2:12" s="17" customFormat="1" x14ac:dyDescent="0.25">
      <c r="B553" s="5"/>
      <c r="C553" s="5"/>
      <c r="D553" s="5"/>
      <c r="E553" s="5"/>
      <c r="F553" s="5"/>
      <c r="G553" s="5"/>
      <c r="H553" s="5"/>
      <c r="I553" s="5"/>
      <c r="J553" s="20"/>
      <c r="K553" s="20"/>
      <c r="L553" s="20"/>
    </row>
    <row r="554" spans="2:12" s="17" customFormat="1" x14ac:dyDescent="0.25">
      <c r="B554" s="5"/>
      <c r="C554" s="5"/>
      <c r="D554" s="5"/>
      <c r="E554" s="5"/>
      <c r="F554" s="5"/>
      <c r="G554" s="5"/>
      <c r="H554" s="5"/>
      <c r="I554" s="5"/>
      <c r="J554" s="20"/>
      <c r="K554" s="20"/>
      <c r="L554" s="20"/>
    </row>
    <row r="555" spans="2:12" s="17" customFormat="1" x14ac:dyDescent="0.25">
      <c r="B555" s="5"/>
      <c r="C555" s="5"/>
      <c r="D555" s="5"/>
      <c r="E555" s="5"/>
      <c r="F555" s="5"/>
      <c r="G555" s="5"/>
      <c r="H555" s="5"/>
      <c r="I555" s="5"/>
      <c r="J555" s="20"/>
      <c r="K555" s="20"/>
      <c r="L555" s="20"/>
    </row>
    <row r="556" spans="2:12" s="17" customFormat="1" x14ac:dyDescent="0.25">
      <c r="B556" s="5"/>
      <c r="C556" s="5"/>
      <c r="D556" s="5"/>
      <c r="E556" s="5"/>
      <c r="F556" s="5"/>
      <c r="G556" s="5"/>
      <c r="H556" s="5"/>
      <c r="I556" s="5"/>
      <c r="J556" s="20"/>
      <c r="K556" s="20"/>
      <c r="L556" s="20"/>
    </row>
    <row r="557" spans="2:12" s="17" customFormat="1" x14ac:dyDescent="0.25">
      <c r="B557" s="5"/>
      <c r="C557" s="5"/>
      <c r="D557" s="5"/>
      <c r="E557" s="5"/>
      <c r="F557" s="5"/>
      <c r="G557" s="5"/>
      <c r="H557" s="5"/>
      <c r="I557" s="5"/>
      <c r="J557" s="20"/>
      <c r="K557" s="20"/>
      <c r="L557" s="20"/>
    </row>
    <row r="558" spans="2:12" s="17" customFormat="1" x14ac:dyDescent="0.25">
      <c r="B558" s="5"/>
      <c r="C558" s="5"/>
      <c r="D558" s="5"/>
      <c r="E558" s="5"/>
      <c r="F558" s="5"/>
      <c r="G558" s="5"/>
      <c r="H558" s="5"/>
      <c r="I558" s="5"/>
      <c r="J558" s="20"/>
      <c r="K558" s="20"/>
      <c r="L558" s="20"/>
    </row>
    <row r="559" spans="2:12" s="17" customFormat="1" x14ac:dyDescent="0.25">
      <c r="B559" s="5"/>
      <c r="C559" s="5"/>
      <c r="D559" s="5"/>
      <c r="E559" s="5"/>
      <c r="F559" s="5"/>
      <c r="G559" s="5"/>
      <c r="H559" s="5"/>
      <c r="I559" s="5"/>
      <c r="J559" s="20"/>
      <c r="K559" s="20"/>
      <c r="L559" s="20"/>
    </row>
    <row r="560" spans="2:12" s="17" customFormat="1" x14ac:dyDescent="0.25">
      <c r="B560" s="5"/>
      <c r="C560" s="5"/>
      <c r="D560" s="5"/>
      <c r="E560" s="5"/>
      <c r="F560" s="5"/>
      <c r="G560" s="5"/>
      <c r="H560" s="5"/>
      <c r="I560" s="5"/>
      <c r="J560" s="20"/>
      <c r="K560" s="20"/>
      <c r="L560" s="20"/>
    </row>
    <row r="561" spans="2:12" s="17" customFormat="1" x14ac:dyDescent="0.25">
      <c r="B561" s="5"/>
      <c r="C561" s="5"/>
      <c r="D561" s="5"/>
      <c r="E561" s="5"/>
      <c r="F561" s="5"/>
      <c r="G561" s="5"/>
      <c r="H561" s="5"/>
      <c r="I561" s="5"/>
      <c r="J561" s="20"/>
      <c r="K561" s="20"/>
      <c r="L561" s="20"/>
    </row>
    <row r="562" spans="2:12" s="17" customFormat="1" x14ac:dyDescent="0.25">
      <c r="B562" s="5"/>
      <c r="C562" s="5"/>
      <c r="D562" s="5"/>
      <c r="E562" s="5"/>
      <c r="F562" s="5"/>
      <c r="G562" s="5"/>
      <c r="H562" s="5"/>
      <c r="I562" s="5"/>
      <c r="J562" s="20"/>
      <c r="K562" s="20"/>
      <c r="L562" s="20"/>
    </row>
    <row r="563" spans="2:12" s="17" customFormat="1" x14ac:dyDescent="0.25">
      <c r="B563" s="5"/>
      <c r="C563" s="5"/>
      <c r="D563" s="5"/>
      <c r="E563" s="5"/>
      <c r="F563" s="5"/>
      <c r="G563" s="5"/>
      <c r="H563" s="5"/>
      <c r="I563" s="5"/>
      <c r="J563" s="20"/>
      <c r="K563" s="20"/>
      <c r="L563" s="20"/>
    </row>
    <row r="564" spans="2:12" s="17" customFormat="1" x14ac:dyDescent="0.25">
      <c r="B564" s="5"/>
      <c r="C564" s="5"/>
      <c r="D564" s="5"/>
      <c r="E564" s="5"/>
      <c r="F564" s="5"/>
      <c r="G564" s="5"/>
      <c r="H564" s="5"/>
      <c r="I564" s="5"/>
      <c r="J564" s="20"/>
      <c r="K564" s="20"/>
      <c r="L564" s="20"/>
    </row>
    <row r="565" spans="2:12" s="17" customFormat="1" x14ac:dyDescent="0.25">
      <c r="B565" s="5"/>
      <c r="C565" s="5"/>
      <c r="D565" s="5"/>
      <c r="E565" s="5"/>
      <c r="F565" s="5"/>
      <c r="G565" s="5"/>
      <c r="H565" s="5"/>
      <c r="I565" s="5"/>
      <c r="J565" s="20"/>
      <c r="K565" s="20"/>
      <c r="L565" s="20"/>
    </row>
    <row r="566" spans="2:12" s="17" customFormat="1" x14ac:dyDescent="0.25">
      <c r="B566" s="5"/>
      <c r="C566" s="5"/>
      <c r="D566" s="5"/>
      <c r="E566" s="5"/>
      <c r="F566" s="5"/>
      <c r="G566" s="5"/>
      <c r="H566" s="5"/>
      <c r="I566" s="5"/>
      <c r="J566" s="20"/>
      <c r="K566" s="20"/>
      <c r="L566" s="20"/>
    </row>
    <row r="567" spans="2:12" s="17" customFormat="1" x14ac:dyDescent="0.25">
      <c r="B567" s="5"/>
      <c r="C567" s="5"/>
      <c r="D567" s="5"/>
      <c r="E567" s="5"/>
      <c r="F567" s="5"/>
      <c r="G567" s="5"/>
      <c r="H567" s="5"/>
      <c r="I567" s="5"/>
      <c r="J567" s="20"/>
      <c r="K567" s="20"/>
      <c r="L567" s="20"/>
    </row>
    <row r="568" spans="2:12" s="17" customFormat="1" x14ac:dyDescent="0.25">
      <c r="B568" s="5"/>
      <c r="C568" s="5"/>
      <c r="D568" s="5"/>
      <c r="E568" s="5"/>
      <c r="F568" s="5"/>
      <c r="G568" s="5"/>
      <c r="H568" s="5"/>
      <c r="I568" s="5"/>
      <c r="J568" s="20"/>
      <c r="K568" s="20"/>
      <c r="L568" s="20"/>
    </row>
    <row r="569" spans="2:12" s="17" customFormat="1" x14ac:dyDescent="0.25">
      <c r="B569" s="5"/>
      <c r="C569" s="5"/>
      <c r="D569" s="5"/>
      <c r="E569" s="5"/>
      <c r="F569" s="5"/>
      <c r="G569" s="5"/>
      <c r="H569" s="5"/>
      <c r="I569" s="5"/>
      <c r="J569" s="20"/>
      <c r="K569" s="20"/>
      <c r="L569" s="20"/>
    </row>
    <row r="570" spans="2:12" s="17" customFormat="1" x14ac:dyDescent="0.25">
      <c r="B570" s="5"/>
      <c r="C570" s="5"/>
      <c r="D570" s="5"/>
      <c r="E570" s="5"/>
      <c r="F570" s="5"/>
      <c r="G570" s="5"/>
      <c r="H570" s="5"/>
      <c r="I570" s="5"/>
      <c r="J570" s="20"/>
      <c r="K570" s="20"/>
      <c r="L570" s="20"/>
    </row>
    <row r="571" spans="2:12" s="17" customFormat="1" x14ac:dyDescent="0.25">
      <c r="B571" s="5"/>
      <c r="C571" s="5"/>
      <c r="D571" s="5"/>
      <c r="E571" s="5"/>
      <c r="F571" s="5"/>
      <c r="G571" s="5"/>
      <c r="H571" s="5"/>
      <c r="I571" s="5"/>
      <c r="J571" s="20"/>
      <c r="K571" s="20"/>
      <c r="L571" s="20"/>
    </row>
    <row r="572" spans="2:12" s="17" customFormat="1" x14ac:dyDescent="0.25">
      <c r="B572" s="5"/>
      <c r="C572" s="5"/>
      <c r="D572" s="5"/>
      <c r="E572" s="5"/>
      <c r="F572" s="5"/>
      <c r="G572" s="5"/>
      <c r="H572" s="5"/>
      <c r="I572" s="5"/>
      <c r="J572" s="20"/>
      <c r="K572" s="20"/>
      <c r="L572" s="20"/>
    </row>
    <row r="573" spans="2:12" s="17" customFormat="1" x14ac:dyDescent="0.25">
      <c r="B573" s="5"/>
      <c r="C573" s="5"/>
      <c r="D573" s="5"/>
      <c r="E573" s="5"/>
      <c r="F573" s="5"/>
      <c r="G573" s="5"/>
      <c r="H573" s="5"/>
      <c r="I573" s="5"/>
      <c r="J573" s="20"/>
      <c r="K573" s="20"/>
      <c r="L573" s="20"/>
    </row>
    <row r="574" spans="2:12" s="17" customFormat="1" x14ac:dyDescent="0.25">
      <c r="B574" s="5"/>
      <c r="C574" s="5"/>
      <c r="D574" s="5"/>
      <c r="E574" s="5"/>
      <c r="F574" s="5"/>
      <c r="G574" s="5"/>
      <c r="H574" s="5"/>
      <c r="I574" s="5"/>
      <c r="J574" s="20"/>
      <c r="K574" s="20"/>
      <c r="L574" s="20"/>
    </row>
    <row r="575" spans="2:12" s="17" customFormat="1" x14ac:dyDescent="0.25">
      <c r="B575" s="5"/>
      <c r="C575" s="5"/>
      <c r="D575" s="5"/>
      <c r="E575" s="5"/>
      <c r="F575" s="5"/>
      <c r="G575" s="5"/>
      <c r="H575" s="5"/>
      <c r="I575" s="5"/>
      <c r="J575" s="20"/>
      <c r="K575" s="20"/>
      <c r="L575" s="20"/>
    </row>
    <row r="576" spans="2:12" s="17" customFormat="1" x14ac:dyDescent="0.25">
      <c r="B576" s="5"/>
      <c r="C576" s="5"/>
      <c r="D576" s="5"/>
      <c r="E576" s="5"/>
      <c r="F576" s="5"/>
      <c r="G576" s="5"/>
      <c r="H576" s="5"/>
      <c r="I576" s="5"/>
      <c r="J576" s="20"/>
      <c r="K576" s="20"/>
      <c r="L576" s="20"/>
    </row>
    <row r="577" spans="2:12" s="17" customFormat="1" x14ac:dyDescent="0.25">
      <c r="B577" s="5"/>
      <c r="C577" s="5"/>
      <c r="D577" s="5"/>
      <c r="E577" s="5"/>
      <c r="F577" s="5"/>
      <c r="G577" s="5"/>
      <c r="H577" s="5"/>
      <c r="I577" s="5"/>
      <c r="J577" s="20"/>
      <c r="K577" s="20"/>
      <c r="L577" s="20"/>
    </row>
    <row r="578" spans="2:12" s="17" customFormat="1" x14ac:dyDescent="0.25">
      <c r="B578" s="5"/>
      <c r="C578" s="5"/>
      <c r="D578" s="5"/>
      <c r="E578" s="5"/>
      <c r="F578" s="5"/>
      <c r="G578" s="5"/>
      <c r="H578" s="5"/>
      <c r="I578" s="5"/>
      <c r="J578" s="20"/>
      <c r="K578" s="20"/>
      <c r="L578" s="20"/>
    </row>
    <row r="579" spans="2:12" s="17" customFormat="1" x14ac:dyDescent="0.25">
      <c r="B579" s="5"/>
      <c r="C579" s="5"/>
      <c r="D579" s="5"/>
      <c r="E579" s="5"/>
      <c r="F579" s="5"/>
      <c r="G579" s="5"/>
      <c r="H579" s="5"/>
      <c r="I579" s="5"/>
      <c r="J579" s="20"/>
      <c r="K579" s="20"/>
      <c r="L579" s="20"/>
    </row>
    <row r="580" spans="2:12" s="17" customFormat="1" x14ac:dyDescent="0.25">
      <c r="B580" s="5"/>
      <c r="C580" s="5"/>
      <c r="D580" s="5"/>
      <c r="E580" s="5"/>
      <c r="F580" s="5"/>
      <c r="G580" s="5"/>
      <c r="H580" s="5"/>
      <c r="I580" s="5"/>
      <c r="J580" s="20"/>
      <c r="K580" s="20"/>
      <c r="L580" s="20"/>
    </row>
    <row r="581" spans="2:12" s="17" customFormat="1" x14ac:dyDescent="0.25">
      <c r="B581" s="5"/>
      <c r="C581" s="5"/>
      <c r="D581" s="5"/>
      <c r="E581" s="5"/>
      <c r="F581" s="5"/>
      <c r="G581" s="5"/>
      <c r="H581" s="5"/>
      <c r="I581" s="5"/>
      <c r="J581" s="20"/>
      <c r="K581" s="20"/>
      <c r="L581" s="20"/>
    </row>
    <row r="582" spans="2:12" s="17" customFormat="1" x14ac:dyDescent="0.25">
      <c r="B582" s="5"/>
      <c r="C582" s="5"/>
      <c r="D582" s="5"/>
      <c r="E582" s="5"/>
      <c r="F582" s="5"/>
      <c r="G582" s="5"/>
      <c r="H582" s="5"/>
      <c r="I582" s="5"/>
      <c r="J582" s="20"/>
      <c r="K582" s="20"/>
      <c r="L582" s="20"/>
    </row>
    <row r="583" spans="2:12" s="17" customFormat="1" x14ac:dyDescent="0.25">
      <c r="B583" s="5"/>
      <c r="C583" s="5"/>
      <c r="D583" s="5"/>
      <c r="E583" s="5"/>
      <c r="F583" s="5"/>
      <c r="G583" s="5"/>
      <c r="H583" s="5"/>
      <c r="I583" s="5"/>
      <c r="J583" s="20"/>
      <c r="K583" s="20"/>
      <c r="L583" s="20"/>
    </row>
    <row r="584" spans="2:12" s="17" customFormat="1" x14ac:dyDescent="0.25">
      <c r="B584" s="5"/>
      <c r="C584" s="5"/>
      <c r="D584" s="5"/>
      <c r="E584" s="5"/>
      <c r="F584" s="5"/>
      <c r="G584" s="5"/>
      <c r="H584" s="5"/>
      <c r="I584" s="5"/>
      <c r="J584" s="20"/>
      <c r="K584" s="20"/>
      <c r="L584" s="20"/>
    </row>
    <row r="585" spans="2:12" s="17" customFormat="1" x14ac:dyDescent="0.25">
      <c r="B585" s="5"/>
      <c r="C585" s="5"/>
      <c r="D585" s="5"/>
      <c r="E585" s="5"/>
      <c r="F585" s="5"/>
      <c r="G585" s="5"/>
      <c r="H585" s="5"/>
      <c r="I585" s="5"/>
      <c r="J585" s="20"/>
      <c r="K585" s="20"/>
      <c r="L585" s="20"/>
    </row>
    <row r="586" spans="2:12" s="17" customFormat="1" x14ac:dyDescent="0.25">
      <c r="B586" s="5"/>
      <c r="C586" s="5"/>
      <c r="D586" s="5"/>
      <c r="E586" s="5"/>
      <c r="F586" s="5"/>
      <c r="G586" s="5"/>
      <c r="H586" s="5"/>
      <c r="I586" s="5"/>
      <c r="J586" s="20"/>
      <c r="K586" s="20"/>
      <c r="L586" s="20"/>
    </row>
    <row r="587" spans="2:12" s="17" customFormat="1" x14ac:dyDescent="0.25">
      <c r="B587" s="5"/>
      <c r="C587" s="5"/>
      <c r="D587" s="5"/>
      <c r="E587" s="5"/>
      <c r="F587" s="5"/>
      <c r="G587" s="5"/>
      <c r="H587" s="5"/>
      <c r="I587" s="5"/>
      <c r="J587" s="20"/>
      <c r="K587" s="20"/>
      <c r="L587" s="20"/>
    </row>
    <row r="588" spans="2:12" s="17" customFormat="1" x14ac:dyDescent="0.25">
      <c r="B588" s="5"/>
      <c r="C588" s="5"/>
      <c r="D588" s="5"/>
      <c r="E588" s="5"/>
      <c r="F588" s="5"/>
      <c r="G588" s="5"/>
      <c r="H588" s="5"/>
      <c r="I588" s="5"/>
      <c r="J588" s="20"/>
      <c r="K588" s="20"/>
      <c r="L588" s="20"/>
    </row>
    <row r="589" spans="2:12" s="17" customFormat="1" x14ac:dyDescent="0.25">
      <c r="B589" s="5"/>
      <c r="C589" s="5"/>
      <c r="D589" s="5"/>
      <c r="E589" s="5"/>
      <c r="F589" s="5"/>
      <c r="G589" s="5"/>
      <c r="H589" s="5"/>
      <c r="I589" s="5"/>
      <c r="J589" s="20"/>
      <c r="K589" s="20"/>
      <c r="L589" s="20"/>
    </row>
    <row r="590" spans="2:12" s="17" customFormat="1" x14ac:dyDescent="0.25">
      <c r="B590" s="5"/>
      <c r="C590" s="5"/>
      <c r="D590" s="5"/>
      <c r="E590" s="5"/>
      <c r="F590" s="5"/>
      <c r="G590" s="5"/>
      <c r="H590" s="5"/>
      <c r="I590" s="5"/>
      <c r="J590" s="20"/>
      <c r="K590" s="20"/>
      <c r="L590" s="20"/>
    </row>
    <row r="591" spans="2:12" s="17" customFormat="1" x14ac:dyDescent="0.25">
      <c r="B591" s="5"/>
      <c r="C591" s="5"/>
      <c r="D591" s="5"/>
      <c r="E591" s="5"/>
      <c r="F591" s="5"/>
      <c r="G591" s="5"/>
      <c r="H591" s="5"/>
      <c r="I591" s="5"/>
      <c r="J591" s="20"/>
      <c r="K591" s="20"/>
      <c r="L591" s="20"/>
    </row>
    <row r="592" spans="2:12" s="17" customFormat="1" x14ac:dyDescent="0.25">
      <c r="B592" s="5"/>
      <c r="C592" s="5"/>
      <c r="D592" s="5"/>
      <c r="E592" s="5"/>
      <c r="F592" s="5"/>
      <c r="G592" s="5"/>
      <c r="H592" s="5"/>
      <c r="I592" s="5"/>
      <c r="J592" s="20"/>
      <c r="K592" s="20"/>
      <c r="L592" s="20"/>
    </row>
    <row r="593" spans="2:12" s="17" customFormat="1" x14ac:dyDescent="0.25">
      <c r="B593" s="5"/>
      <c r="C593" s="5"/>
      <c r="D593" s="5"/>
      <c r="E593" s="5"/>
      <c r="F593" s="5"/>
      <c r="G593" s="5"/>
      <c r="H593" s="5"/>
      <c r="I593" s="5"/>
      <c r="J593" s="20"/>
      <c r="K593" s="20"/>
      <c r="L593" s="20"/>
    </row>
    <row r="594" spans="2:12" s="17" customFormat="1" x14ac:dyDescent="0.25">
      <c r="B594" s="5"/>
      <c r="C594" s="5"/>
      <c r="D594" s="5"/>
      <c r="E594" s="5"/>
      <c r="F594" s="5"/>
      <c r="G594" s="5"/>
      <c r="H594" s="5"/>
      <c r="I594" s="5"/>
      <c r="J594" s="20"/>
      <c r="K594" s="20"/>
      <c r="L594" s="20"/>
    </row>
    <row r="595" spans="2:12" s="17" customFormat="1" x14ac:dyDescent="0.25">
      <c r="B595" s="5"/>
      <c r="C595" s="5"/>
      <c r="D595" s="5"/>
      <c r="E595" s="5"/>
      <c r="F595" s="5"/>
      <c r="G595" s="5"/>
      <c r="H595" s="5"/>
      <c r="I595" s="5"/>
      <c r="J595" s="20"/>
      <c r="K595" s="20"/>
      <c r="L595" s="20"/>
    </row>
    <row r="596" spans="2:12" s="17" customFormat="1" x14ac:dyDescent="0.25">
      <c r="B596" s="5"/>
      <c r="C596" s="5"/>
      <c r="D596" s="5"/>
      <c r="E596" s="5"/>
      <c r="F596" s="5"/>
      <c r="G596" s="5"/>
      <c r="H596" s="5"/>
      <c r="I596" s="5"/>
      <c r="J596" s="20"/>
      <c r="K596" s="20"/>
      <c r="L596" s="20"/>
    </row>
    <row r="597" spans="2:12" s="17" customFormat="1" x14ac:dyDescent="0.25">
      <c r="B597" s="5"/>
      <c r="C597" s="5"/>
      <c r="D597" s="5"/>
      <c r="E597" s="5"/>
      <c r="F597" s="5"/>
      <c r="G597" s="5"/>
      <c r="H597" s="5"/>
      <c r="I597" s="5"/>
      <c r="J597" s="20"/>
      <c r="K597" s="20"/>
      <c r="L597" s="20"/>
    </row>
    <row r="598" spans="2:12" s="17" customFormat="1" x14ac:dyDescent="0.25">
      <c r="B598" s="5"/>
      <c r="C598" s="5"/>
      <c r="D598" s="5"/>
      <c r="E598" s="5"/>
      <c r="F598" s="5"/>
      <c r="G598" s="5"/>
      <c r="H598" s="5"/>
      <c r="I598" s="5"/>
      <c r="J598" s="20"/>
      <c r="K598" s="20"/>
      <c r="L598" s="20"/>
    </row>
    <row r="599" spans="2:12" s="17" customFormat="1" x14ac:dyDescent="0.25">
      <c r="B599" s="5"/>
      <c r="C599" s="5"/>
      <c r="D599" s="5"/>
      <c r="E599" s="5"/>
      <c r="F599" s="5"/>
      <c r="G599" s="5"/>
      <c r="H599" s="5"/>
      <c r="I599" s="5"/>
      <c r="J599" s="20"/>
      <c r="K599" s="20"/>
      <c r="L599" s="20"/>
    </row>
    <row r="600" spans="2:12" s="17" customFormat="1" x14ac:dyDescent="0.25">
      <c r="B600" s="5"/>
      <c r="C600" s="5"/>
      <c r="D600" s="5"/>
      <c r="E600" s="5"/>
      <c r="F600" s="5"/>
      <c r="G600" s="5"/>
      <c r="H600" s="5"/>
      <c r="I600" s="5"/>
      <c r="J600" s="20"/>
      <c r="K600" s="20"/>
      <c r="L600" s="20"/>
    </row>
    <row r="601" spans="2:12" s="17" customFormat="1" x14ac:dyDescent="0.25">
      <c r="B601" s="5"/>
      <c r="C601" s="5"/>
      <c r="D601" s="5"/>
      <c r="E601" s="5"/>
      <c r="F601" s="5"/>
      <c r="G601" s="5"/>
      <c r="H601" s="5"/>
      <c r="I601" s="5"/>
      <c r="J601" s="20"/>
      <c r="K601" s="20"/>
      <c r="L601" s="20"/>
    </row>
    <row r="602" spans="2:12" s="17" customFormat="1" x14ac:dyDescent="0.25">
      <c r="B602" s="5"/>
      <c r="C602" s="5"/>
      <c r="D602" s="5"/>
      <c r="E602" s="5"/>
      <c r="F602" s="5"/>
      <c r="G602" s="5"/>
      <c r="H602" s="5"/>
      <c r="I602" s="5"/>
      <c r="J602" s="20"/>
      <c r="K602" s="20"/>
      <c r="L602" s="20"/>
    </row>
    <row r="603" spans="2:12" s="17" customFormat="1" x14ac:dyDescent="0.25">
      <c r="B603" s="5"/>
      <c r="C603" s="5"/>
      <c r="D603" s="5"/>
      <c r="E603" s="5"/>
      <c r="F603" s="5"/>
      <c r="G603" s="5"/>
      <c r="H603" s="5"/>
      <c r="I603" s="5"/>
      <c r="J603" s="20"/>
      <c r="K603" s="20"/>
      <c r="L603" s="20"/>
    </row>
    <row r="604" spans="2:12" s="17" customFormat="1" x14ac:dyDescent="0.25">
      <c r="B604" s="5"/>
      <c r="C604" s="5"/>
      <c r="D604" s="5"/>
      <c r="E604" s="5"/>
      <c r="F604" s="5"/>
      <c r="G604" s="5"/>
      <c r="H604" s="5"/>
      <c r="I604" s="5"/>
      <c r="J604" s="20"/>
      <c r="K604" s="20"/>
      <c r="L604" s="20"/>
    </row>
    <row r="605" spans="2:12" s="17" customFormat="1" x14ac:dyDescent="0.25">
      <c r="B605" s="5"/>
      <c r="C605" s="5"/>
      <c r="D605" s="5"/>
      <c r="E605" s="5"/>
      <c r="F605" s="5"/>
      <c r="G605" s="5"/>
      <c r="H605" s="5"/>
      <c r="I605" s="5"/>
      <c r="J605" s="20"/>
      <c r="K605" s="20"/>
      <c r="L605" s="20"/>
    </row>
    <row r="606" spans="2:12" s="17" customFormat="1" x14ac:dyDescent="0.25">
      <c r="B606" s="5"/>
      <c r="C606" s="5"/>
      <c r="D606" s="5"/>
      <c r="E606" s="5"/>
      <c r="F606" s="5"/>
      <c r="G606" s="5"/>
      <c r="H606" s="5"/>
      <c r="I606" s="5"/>
      <c r="J606" s="20"/>
      <c r="K606" s="20"/>
      <c r="L606" s="20"/>
    </row>
    <row r="607" spans="2:12" s="17" customFormat="1" x14ac:dyDescent="0.25">
      <c r="B607" s="5"/>
      <c r="C607" s="5"/>
      <c r="D607" s="5"/>
      <c r="E607" s="5"/>
      <c r="F607" s="5"/>
      <c r="G607" s="5"/>
      <c r="H607" s="5"/>
      <c r="I607" s="5"/>
      <c r="J607" s="20"/>
      <c r="K607" s="20"/>
      <c r="L607" s="20"/>
    </row>
    <row r="608" spans="2:12" s="17" customFormat="1" x14ac:dyDescent="0.25">
      <c r="B608" s="5"/>
      <c r="C608" s="5"/>
      <c r="D608" s="5"/>
      <c r="E608" s="5"/>
      <c r="F608" s="5"/>
      <c r="G608" s="5"/>
      <c r="H608" s="5"/>
      <c r="I608" s="5"/>
      <c r="J608" s="20"/>
      <c r="K608" s="20"/>
      <c r="L608" s="20"/>
    </row>
    <row r="609" spans="2:12" s="17" customFormat="1" x14ac:dyDescent="0.25">
      <c r="B609" s="5"/>
      <c r="C609" s="5"/>
      <c r="D609" s="5"/>
      <c r="E609" s="5"/>
      <c r="F609" s="5"/>
      <c r="G609" s="5"/>
      <c r="H609" s="5"/>
      <c r="I609" s="5"/>
      <c r="J609" s="20"/>
      <c r="K609" s="20"/>
      <c r="L609" s="20"/>
    </row>
    <row r="610" spans="2:12" s="17" customFormat="1" x14ac:dyDescent="0.25">
      <c r="B610" s="5"/>
      <c r="C610" s="5"/>
      <c r="D610" s="5"/>
      <c r="E610" s="5"/>
      <c r="F610" s="5"/>
      <c r="G610" s="5"/>
      <c r="H610" s="5"/>
      <c r="I610" s="5"/>
      <c r="J610" s="20"/>
      <c r="K610" s="20"/>
      <c r="L610" s="20"/>
    </row>
    <row r="611" spans="2:12" s="17" customFormat="1" x14ac:dyDescent="0.25">
      <c r="B611" s="5"/>
      <c r="C611" s="5"/>
      <c r="D611" s="5"/>
      <c r="E611" s="5"/>
      <c r="F611" s="5"/>
      <c r="G611" s="5"/>
      <c r="H611" s="5"/>
      <c r="I611" s="5"/>
      <c r="J611" s="20"/>
      <c r="K611" s="20"/>
      <c r="L611" s="20"/>
    </row>
    <row r="612" spans="2:12" s="17" customFormat="1" x14ac:dyDescent="0.25">
      <c r="B612" s="5"/>
      <c r="C612" s="5"/>
      <c r="D612" s="5"/>
      <c r="E612" s="5"/>
      <c r="F612" s="5"/>
      <c r="G612" s="5"/>
      <c r="H612" s="5"/>
      <c r="I612" s="5"/>
      <c r="J612" s="20"/>
      <c r="K612" s="20"/>
      <c r="L612" s="20"/>
    </row>
    <row r="613" spans="2:12" s="17" customFormat="1" x14ac:dyDescent="0.25">
      <c r="B613" s="5"/>
      <c r="C613" s="5"/>
      <c r="D613" s="5"/>
      <c r="E613" s="5"/>
      <c r="F613" s="5"/>
      <c r="G613" s="5"/>
      <c r="H613" s="5"/>
      <c r="I613" s="5"/>
      <c r="J613" s="20"/>
      <c r="K613" s="20"/>
      <c r="L613" s="20"/>
    </row>
    <row r="614" spans="2:12" s="17" customFormat="1" x14ac:dyDescent="0.25">
      <c r="B614" s="5"/>
      <c r="C614" s="5"/>
      <c r="D614" s="5"/>
      <c r="E614" s="5"/>
      <c r="F614" s="5"/>
      <c r="G614" s="5"/>
      <c r="H614" s="5"/>
      <c r="I614" s="5"/>
      <c r="J614" s="20"/>
      <c r="K614" s="20"/>
      <c r="L614" s="20"/>
    </row>
    <row r="615" spans="2:12" s="17" customFormat="1" x14ac:dyDescent="0.25">
      <c r="B615" s="5"/>
      <c r="C615" s="5"/>
      <c r="D615" s="5"/>
      <c r="E615" s="5"/>
      <c r="F615" s="5"/>
      <c r="G615" s="5"/>
      <c r="H615" s="5"/>
      <c r="I615" s="5"/>
      <c r="J615" s="20"/>
      <c r="K615" s="20"/>
      <c r="L615" s="20"/>
    </row>
    <row r="616" spans="2:12" s="17" customFormat="1" x14ac:dyDescent="0.25">
      <c r="B616" s="5"/>
      <c r="C616" s="5"/>
      <c r="D616" s="5"/>
      <c r="E616" s="5"/>
      <c r="F616" s="5"/>
      <c r="G616" s="5"/>
      <c r="H616" s="5"/>
      <c r="I616" s="5"/>
      <c r="J616" s="20"/>
      <c r="K616" s="20"/>
      <c r="L616" s="20"/>
    </row>
    <row r="617" spans="2:12" s="17" customFormat="1" x14ac:dyDescent="0.25">
      <c r="B617" s="5"/>
      <c r="C617" s="5"/>
      <c r="D617" s="5"/>
      <c r="E617" s="5"/>
      <c r="F617" s="5"/>
      <c r="G617" s="5"/>
      <c r="H617" s="5"/>
      <c r="I617" s="5"/>
      <c r="J617" s="20"/>
      <c r="K617" s="20"/>
      <c r="L617" s="20"/>
    </row>
    <row r="618" spans="2:12" s="17" customFormat="1" x14ac:dyDescent="0.25">
      <c r="B618" s="5"/>
      <c r="C618" s="5"/>
      <c r="D618" s="5"/>
      <c r="E618" s="5"/>
      <c r="F618" s="5"/>
      <c r="G618" s="5"/>
      <c r="H618" s="5"/>
      <c r="I618" s="5"/>
      <c r="J618" s="20"/>
      <c r="K618" s="20"/>
      <c r="L618" s="20"/>
    </row>
    <row r="619" spans="2:12" s="17" customFormat="1" x14ac:dyDescent="0.25">
      <c r="B619" s="5"/>
      <c r="C619" s="5"/>
      <c r="D619" s="5"/>
      <c r="E619" s="5"/>
      <c r="F619" s="5"/>
      <c r="G619" s="5"/>
      <c r="H619" s="5"/>
      <c r="I619" s="5"/>
      <c r="J619" s="20"/>
      <c r="K619" s="20"/>
      <c r="L619" s="20"/>
    </row>
    <row r="620" spans="2:12" s="17" customFormat="1" x14ac:dyDescent="0.25">
      <c r="B620" s="5"/>
      <c r="C620" s="5"/>
      <c r="D620" s="5"/>
      <c r="E620" s="5"/>
      <c r="F620" s="5"/>
      <c r="G620" s="5"/>
      <c r="H620" s="5"/>
      <c r="I620" s="5"/>
      <c r="J620" s="20"/>
      <c r="K620" s="20"/>
      <c r="L620" s="20"/>
    </row>
    <row r="621" spans="2:12" s="17" customFormat="1" x14ac:dyDescent="0.25">
      <c r="B621" s="5"/>
      <c r="C621" s="5"/>
      <c r="D621" s="5"/>
      <c r="E621" s="5"/>
      <c r="F621" s="5"/>
      <c r="G621" s="5"/>
      <c r="H621" s="5"/>
      <c r="I621" s="5"/>
      <c r="J621" s="20"/>
      <c r="K621" s="20"/>
      <c r="L621" s="20"/>
    </row>
    <row r="622" spans="2:12" s="17" customFormat="1" x14ac:dyDescent="0.25">
      <c r="B622" s="5"/>
      <c r="C622" s="5"/>
      <c r="D622" s="5"/>
      <c r="E622" s="5"/>
      <c r="F622" s="5"/>
      <c r="G622" s="5"/>
      <c r="H622" s="5"/>
      <c r="I622" s="5"/>
      <c r="J622" s="20"/>
      <c r="K622" s="20"/>
      <c r="L622" s="20"/>
    </row>
    <row r="623" spans="2:12" s="17" customFormat="1" x14ac:dyDescent="0.25">
      <c r="B623" s="5"/>
      <c r="C623" s="5"/>
      <c r="D623" s="5"/>
      <c r="E623" s="5"/>
      <c r="F623" s="5"/>
      <c r="G623" s="5"/>
      <c r="H623" s="5"/>
      <c r="I623" s="5"/>
      <c r="J623" s="20"/>
      <c r="K623" s="20"/>
      <c r="L623" s="20"/>
    </row>
    <row r="624" spans="2:12" s="17" customFormat="1" x14ac:dyDescent="0.25">
      <c r="B624" s="5"/>
      <c r="C624" s="5"/>
      <c r="D624" s="5"/>
      <c r="E624" s="5"/>
      <c r="F624" s="5"/>
      <c r="G624" s="5"/>
      <c r="H624" s="5"/>
      <c r="I624" s="5"/>
      <c r="J624" s="20"/>
      <c r="K624" s="20"/>
      <c r="L624" s="20"/>
    </row>
    <row r="625" spans="2:12" s="17" customFormat="1" x14ac:dyDescent="0.25">
      <c r="B625" s="5"/>
      <c r="C625" s="5"/>
      <c r="D625" s="5"/>
      <c r="E625" s="5"/>
      <c r="F625" s="5"/>
      <c r="G625" s="5"/>
      <c r="H625" s="5"/>
      <c r="I625" s="5"/>
      <c r="J625" s="20"/>
      <c r="K625" s="20"/>
      <c r="L625" s="20"/>
    </row>
    <row r="626" spans="2:12" s="17" customFormat="1" x14ac:dyDescent="0.25">
      <c r="B626" s="5"/>
      <c r="C626" s="5"/>
      <c r="D626" s="5"/>
      <c r="E626" s="5"/>
      <c r="F626" s="5"/>
      <c r="G626" s="5"/>
      <c r="H626" s="5"/>
      <c r="I626" s="5"/>
      <c r="J626" s="20"/>
      <c r="K626" s="20"/>
      <c r="L626" s="20"/>
    </row>
    <row r="627" spans="2:12" s="17" customFormat="1" x14ac:dyDescent="0.25">
      <c r="B627" s="5"/>
      <c r="C627" s="5"/>
      <c r="D627" s="5"/>
      <c r="E627" s="5"/>
      <c r="F627" s="5"/>
      <c r="G627" s="5"/>
      <c r="H627" s="5"/>
      <c r="I627" s="5"/>
      <c r="J627" s="20"/>
      <c r="K627" s="20"/>
      <c r="L627" s="20"/>
    </row>
    <row r="628" spans="2:12" s="17" customFormat="1" x14ac:dyDescent="0.25">
      <c r="B628" s="5"/>
      <c r="C628" s="5"/>
      <c r="D628" s="5"/>
      <c r="E628" s="5"/>
      <c r="F628" s="5"/>
      <c r="G628" s="5"/>
      <c r="H628" s="5"/>
      <c r="I628" s="5"/>
      <c r="J628" s="20"/>
      <c r="K628" s="20"/>
      <c r="L628" s="20"/>
    </row>
    <row r="629" spans="2:12" s="17" customFormat="1" x14ac:dyDescent="0.25">
      <c r="B629" s="5"/>
      <c r="C629" s="5"/>
      <c r="D629" s="5"/>
      <c r="E629" s="5"/>
      <c r="F629" s="5"/>
      <c r="G629" s="5"/>
      <c r="H629" s="5"/>
      <c r="I629" s="5"/>
      <c r="J629" s="20"/>
      <c r="K629" s="20"/>
      <c r="L629" s="20"/>
    </row>
    <row r="630" spans="2:12" s="17" customFormat="1" x14ac:dyDescent="0.25">
      <c r="B630" s="5"/>
      <c r="C630" s="5"/>
      <c r="D630" s="5"/>
      <c r="E630" s="5"/>
      <c r="F630" s="5"/>
      <c r="G630" s="5"/>
      <c r="H630" s="5"/>
      <c r="I630" s="5"/>
      <c r="J630" s="20"/>
      <c r="K630" s="20"/>
      <c r="L630" s="20"/>
    </row>
    <row r="631" spans="2:12" s="17" customFormat="1" x14ac:dyDescent="0.25">
      <c r="B631" s="5"/>
      <c r="C631" s="5"/>
      <c r="D631" s="5"/>
      <c r="E631" s="5"/>
      <c r="F631" s="5"/>
      <c r="G631" s="5"/>
      <c r="H631" s="5"/>
      <c r="I631" s="5"/>
      <c r="J631" s="20"/>
      <c r="K631" s="20"/>
      <c r="L631" s="20"/>
    </row>
    <row r="632" spans="2:12" s="17" customFormat="1" x14ac:dyDescent="0.25">
      <c r="B632" s="5"/>
      <c r="C632" s="5"/>
      <c r="D632" s="5"/>
      <c r="E632" s="5"/>
      <c r="F632" s="5"/>
      <c r="G632" s="5"/>
      <c r="H632" s="5"/>
      <c r="I632" s="5"/>
      <c r="J632" s="20"/>
      <c r="K632" s="20"/>
      <c r="L632" s="20"/>
    </row>
    <row r="633" spans="2:12" s="17" customFormat="1" x14ac:dyDescent="0.25">
      <c r="B633" s="5"/>
      <c r="C633" s="5"/>
      <c r="D633" s="5"/>
      <c r="E633" s="5"/>
      <c r="F633" s="5"/>
      <c r="G633" s="5"/>
      <c r="H633" s="5"/>
      <c r="I633" s="5"/>
      <c r="J633" s="20"/>
      <c r="K633" s="20"/>
      <c r="L633" s="20"/>
    </row>
    <row r="634" spans="2:12" s="17" customFormat="1" x14ac:dyDescent="0.25">
      <c r="B634" s="5"/>
      <c r="C634" s="5"/>
      <c r="D634" s="5"/>
      <c r="E634" s="5"/>
      <c r="F634" s="5"/>
      <c r="G634" s="5"/>
      <c r="H634" s="5"/>
      <c r="I634" s="5"/>
      <c r="J634" s="20"/>
      <c r="K634" s="20"/>
      <c r="L634" s="20"/>
    </row>
    <row r="635" spans="2:12" s="17" customFormat="1" x14ac:dyDescent="0.25">
      <c r="B635" s="5"/>
      <c r="C635" s="5"/>
      <c r="D635" s="5"/>
      <c r="E635" s="5"/>
      <c r="F635" s="5"/>
      <c r="G635" s="5"/>
      <c r="H635" s="5"/>
      <c r="I635" s="5"/>
      <c r="J635" s="20"/>
      <c r="K635" s="20"/>
      <c r="L635" s="20"/>
    </row>
    <row r="636" spans="2:12" s="17" customFormat="1" x14ac:dyDescent="0.25">
      <c r="B636" s="5"/>
      <c r="C636" s="5"/>
      <c r="D636" s="5"/>
      <c r="E636" s="5"/>
      <c r="F636" s="5"/>
      <c r="G636" s="5"/>
      <c r="H636" s="5"/>
      <c r="I636" s="5"/>
      <c r="J636" s="20"/>
      <c r="K636" s="20"/>
      <c r="L636" s="20"/>
    </row>
    <row r="637" spans="2:12" s="17" customFormat="1" x14ac:dyDescent="0.25">
      <c r="B637" s="5"/>
      <c r="C637" s="5"/>
      <c r="D637" s="5"/>
      <c r="E637" s="5"/>
      <c r="F637" s="5"/>
      <c r="G637" s="5"/>
      <c r="H637" s="5"/>
      <c r="I637" s="5"/>
      <c r="J637" s="20"/>
      <c r="K637" s="20"/>
      <c r="L637" s="20"/>
    </row>
    <row r="638" spans="2:12" s="17" customFormat="1" x14ac:dyDescent="0.25">
      <c r="B638" s="5"/>
      <c r="C638" s="5"/>
      <c r="D638" s="5"/>
      <c r="E638" s="5"/>
      <c r="F638" s="5"/>
      <c r="G638" s="5"/>
      <c r="H638" s="5"/>
      <c r="I638" s="5"/>
      <c r="J638" s="20"/>
      <c r="K638" s="20"/>
      <c r="L638" s="20"/>
    </row>
    <row r="639" spans="2:12" s="17" customFormat="1" x14ac:dyDescent="0.25">
      <c r="B639" s="5"/>
      <c r="C639" s="5"/>
      <c r="D639" s="5"/>
      <c r="E639" s="5"/>
      <c r="F639" s="5"/>
      <c r="G639" s="5"/>
      <c r="H639" s="5"/>
      <c r="I639" s="5"/>
      <c r="J639" s="20"/>
      <c r="K639" s="20"/>
      <c r="L639" s="20"/>
    </row>
    <row r="640" spans="2:12" s="17" customFormat="1" x14ac:dyDescent="0.25">
      <c r="B640" s="5"/>
      <c r="C640" s="5"/>
      <c r="D640" s="5"/>
      <c r="E640" s="5"/>
      <c r="F640" s="5"/>
      <c r="G640" s="5"/>
      <c r="H640" s="5"/>
      <c r="I640" s="5"/>
      <c r="J640" s="20"/>
      <c r="K640" s="20"/>
      <c r="L640" s="20"/>
    </row>
    <row r="641" spans="2:12" s="17" customFormat="1" x14ac:dyDescent="0.25">
      <c r="B641" s="5"/>
      <c r="C641" s="5"/>
      <c r="D641" s="5"/>
      <c r="E641" s="5"/>
      <c r="F641" s="5"/>
      <c r="G641" s="5"/>
      <c r="H641" s="5"/>
      <c r="I641" s="5"/>
      <c r="J641" s="20"/>
      <c r="K641" s="20"/>
      <c r="L641" s="20"/>
    </row>
    <row r="642" spans="2:12" s="17" customFormat="1" x14ac:dyDescent="0.25">
      <c r="B642" s="5"/>
      <c r="C642" s="5"/>
      <c r="D642" s="5"/>
      <c r="E642" s="5"/>
      <c r="F642" s="5"/>
      <c r="G642" s="5"/>
      <c r="H642" s="5"/>
      <c r="I642" s="5"/>
      <c r="J642" s="20"/>
      <c r="K642" s="20"/>
      <c r="L642" s="20"/>
    </row>
    <row r="643" spans="2:12" s="17" customFormat="1" x14ac:dyDescent="0.25">
      <c r="B643" s="5"/>
      <c r="C643" s="5"/>
      <c r="D643" s="5"/>
      <c r="E643" s="5"/>
      <c r="F643" s="5"/>
      <c r="G643" s="5"/>
      <c r="H643" s="5"/>
      <c r="I643" s="5"/>
      <c r="J643" s="20"/>
      <c r="K643" s="20"/>
      <c r="L643" s="20"/>
    </row>
    <row r="644" spans="2:12" s="17" customFormat="1" x14ac:dyDescent="0.25">
      <c r="B644" s="5"/>
      <c r="C644" s="5"/>
      <c r="D644" s="5"/>
      <c r="E644" s="5"/>
      <c r="F644" s="5"/>
      <c r="G644" s="5"/>
      <c r="H644" s="5"/>
      <c r="I644" s="5"/>
      <c r="J644" s="20"/>
      <c r="K644" s="20"/>
      <c r="L644" s="20"/>
    </row>
    <row r="645" spans="2:12" s="17" customFormat="1" x14ac:dyDescent="0.25">
      <c r="B645" s="5"/>
      <c r="C645" s="5"/>
      <c r="D645" s="5"/>
      <c r="E645" s="5"/>
      <c r="F645" s="5"/>
      <c r="G645" s="5"/>
      <c r="H645" s="5"/>
      <c r="I645" s="5"/>
      <c r="J645" s="20"/>
      <c r="K645" s="20"/>
      <c r="L645" s="20"/>
    </row>
    <row r="646" spans="2:12" s="17" customFormat="1" x14ac:dyDescent="0.25">
      <c r="B646" s="5"/>
      <c r="C646" s="5"/>
      <c r="D646" s="5"/>
      <c r="E646" s="5"/>
      <c r="F646" s="5"/>
      <c r="G646" s="5"/>
      <c r="H646" s="5"/>
      <c r="I646" s="5"/>
      <c r="J646" s="20"/>
      <c r="K646" s="20"/>
      <c r="L646" s="20"/>
    </row>
    <row r="647" spans="2:12" s="17" customFormat="1" x14ac:dyDescent="0.25">
      <c r="B647" s="5"/>
      <c r="C647" s="5"/>
      <c r="D647" s="5"/>
      <c r="E647" s="5"/>
      <c r="F647" s="5"/>
      <c r="G647" s="5"/>
      <c r="H647" s="5"/>
      <c r="I647" s="5"/>
      <c r="J647" s="20"/>
      <c r="K647" s="20"/>
      <c r="L647" s="20"/>
    </row>
    <row r="648" spans="2:12" s="17" customFormat="1" x14ac:dyDescent="0.25">
      <c r="B648" s="5"/>
      <c r="C648" s="5"/>
      <c r="D648" s="5"/>
      <c r="E648" s="5"/>
      <c r="F648" s="5"/>
      <c r="G648" s="5"/>
      <c r="H648" s="5"/>
      <c r="I648" s="5"/>
      <c r="J648" s="20"/>
      <c r="K648" s="20"/>
      <c r="L648" s="20"/>
    </row>
    <row r="649" spans="2:12" s="17" customFormat="1" x14ac:dyDescent="0.25">
      <c r="B649" s="5"/>
      <c r="C649" s="5"/>
      <c r="D649" s="5"/>
      <c r="E649" s="5"/>
      <c r="F649" s="5"/>
      <c r="G649" s="5"/>
      <c r="H649" s="5"/>
      <c r="I649" s="5"/>
      <c r="J649" s="20"/>
      <c r="K649" s="20"/>
      <c r="L649" s="20"/>
    </row>
    <row r="650" spans="2:12" s="17" customFormat="1" x14ac:dyDescent="0.25">
      <c r="B650" s="5"/>
      <c r="C650" s="5"/>
      <c r="D650" s="5"/>
      <c r="E650" s="5"/>
      <c r="F650" s="5"/>
      <c r="G650" s="5"/>
      <c r="H650" s="5"/>
      <c r="I650" s="5"/>
      <c r="J650" s="20"/>
      <c r="K650" s="20"/>
      <c r="L650" s="20"/>
    </row>
    <row r="651" spans="2:12" s="17" customFormat="1" x14ac:dyDescent="0.25">
      <c r="B651" s="5"/>
      <c r="C651" s="5"/>
      <c r="D651" s="5"/>
      <c r="E651" s="5"/>
      <c r="F651" s="5"/>
      <c r="G651" s="5"/>
      <c r="H651" s="5"/>
      <c r="I651" s="5"/>
      <c r="J651" s="20"/>
      <c r="K651" s="20"/>
      <c r="L651" s="20"/>
    </row>
    <row r="652" spans="2:12" s="17" customFormat="1" x14ac:dyDescent="0.25">
      <c r="B652" s="5"/>
      <c r="C652" s="5"/>
      <c r="D652" s="5"/>
      <c r="E652" s="5"/>
      <c r="F652" s="5"/>
      <c r="G652" s="5"/>
      <c r="H652" s="5"/>
      <c r="I652" s="5"/>
      <c r="J652" s="20"/>
      <c r="K652" s="20"/>
      <c r="L652" s="20"/>
    </row>
    <row r="653" spans="2:12" s="17" customFormat="1" x14ac:dyDescent="0.25">
      <c r="B653" s="5"/>
      <c r="C653" s="5"/>
      <c r="D653" s="5"/>
      <c r="E653" s="5"/>
      <c r="F653" s="5"/>
      <c r="G653" s="5"/>
      <c r="H653" s="5"/>
      <c r="I653" s="5"/>
      <c r="J653" s="20"/>
      <c r="K653" s="20"/>
      <c r="L653" s="20"/>
    </row>
    <row r="654" spans="2:12" s="17" customFormat="1" x14ac:dyDescent="0.25">
      <c r="B654" s="5"/>
      <c r="C654" s="5"/>
      <c r="D654" s="5"/>
      <c r="E654" s="5"/>
      <c r="F654" s="5"/>
      <c r="G654" s="5"/>
      <c r="H654" s="5"/>
      <c r="I654" s="5"/>
      <c r="J654" s="20"/>
      <c r="K654" s="20"/>
      <c r="L654" s="20"/>
    </row>
    <row r="655" spans="2:12" s="17" customFormat="1" x14ac:dyDescent="0.25">
      <c r="B655" s="5"/>
      <c r="C655" s="5"/>
      <c r="D655" s="5"/>
      <c r="E655" s="5"/>
      <c r="F655" s="5"/>
      <c r="G655" s="5"/>
      <c r="H655" s="5"/>
      <c r="I655" s="5"/>
      <c r="J655" s="20"/>
      <c r="K655" s="20"/>
      <c r="L655" s="20"/>
    </row>
    <row r="656" spans="2:12" s="17" customFormat="1" x14ac:dyDescent="0.25">
      <c r="B656" s="5"/>
      <c r="C656" s="5"/>
      <c r="D656" s="5"/>
      <c r="E656" s="5"/>
      <c r="F656" s="5"/>
      <c r="G656" s="5"/>
      <c r="H656" s="5"/>
      <c r="I656" s="5"/>
      <c r="J656" s="20"/>
      <c r="K656" s="20"/>
      <c r="L656" s="20"/>
    </row>
    <row r="657" spans="2:12" s="17" customFormat="1" x14ac:dyDescent="0.25">
      <c r="B657" s="5"/>
      <c r="C657" s="5"/>
      <c r="D657" s="5"/>
      <c r="E657" s="5"/>
      <c r="F657" s="5"/>
      <c r="G657" s="5"/>
      <c r="H657" s="5"/>
      <c r="I657" s="5"/>
      <c r="J657" s="20"/>
      <c r="K657" s="20"/>
      <c r="L657" s="20"/>
    </row>
    <row r="658" spans="2:12" s="17" customFormat="1" x14ac:dyDescent="0.25">
      <c r="B658" s="5"/>
      <c r="C658" s="5"/>
      <c r="D658" s="5"/>
      <c r="E658" s="5"/>
      <c r="F658" s="5"/>
      <c r="G658" s="5"/>
      <c r="H658" s="5"/>
      <c r="I658" s="5"/>
      <c r="J658" s="20"/>
      <c r="K658" s="20"/>
      <c r="L658" s="20"/>
    </row>
    <row r="659" spans="2:12" s="17" customFormat="1" x14ac:dyDescent="0.25">
      <c r="B659" s="5"/>
      <c r="C659" s="5"/>
      <c r="D659" s="5"/>
      <c r="E659" s="5"/>
      <c r="F659" s="5"/>
      <c r="G659" s="5"/>
      <c r="H659" s="5"/>
      <c r="I659" s="5"/>
      <c r="J659" s="20"/>
      <c r="K659" s="20"/>
      <c r="L659" s="20"/>
    </row>
    <row r="660" spans="2:12" s="17" customFormat="1" x14ac:dyDescent="0.25">
      <c r="B660" s="5"/>
      <c r="C660" s="5"/>
      <c r="D660" s="5"/>
      <c r="E660" s="5"/>
      <c r="F660" s="5"/>
      <c r="G660" s="5"/>
      <c r="H660" s="5"/>
      <c r="I660" s="5"/>
      <c r="J660" s="20"/>
      <c r="K660" s="20"/>
      <c r="L660" s="20"/>
    </row>
    <row r="661" spans="2:12" s="17" customFormat="1" x14ac:dyDescent="0.25">
      <c r="B661" s="5"/>
      <c r="C661" s="5"/>
      <c r="D661" s="5"/>
      <c r="E661" s="5"/>
      <c r="F661" s="5"/>
      <c r="G661" s="5"/>
      <c r="H661" s="5"/>
      <c r="I661" s="5"/>
      <c r="J661" s="20"/>
      <c r="K661" s="20"/>
      <c r="L661" s="20"/>
    </row>
    <row r="662" spans="2:12" s="17" customFormat="1" x14ac:dyDescent="0.25">
      <c r="B662" s="5"/>
      <c r="C662" s="5"/>
      <c r="D662" s="5"/>
      <c r="E662" s="5"/>
      <c r="F662" s="5"/>
      <c r="G662" s="5"/>
      <c r="H662" s="5"/>
      <c r="I662" s="5"/>
      <c r="J662" s="20"/>
      <c r="K662" s="20"/>
      <c r="L662" s="20"/>
    </row>
    <row r="663" spans="2:12" s="17" customFormat="1" x14ac:dyDescent="0.25">
      <c r="B663" s="5"/>
      <c r="C663" s="5"/>
      <c r="D663" s="5"/>
      <c r="E663" s="5"/>
      <c r="F663" s="5"/>
      <c r="G663" s="5"/>
      <c r="H663" s="5"/>
      <c r="I663" s="5"/>
      <c r="J663" s="20"/>
      <c r="K663" s="20"/>
      <c r="L663" s="20"/>
    </row>
    <row r="664" spans="2:12" s="17" customFormat="1" x14ac:dyDescent="0.25">
      <c r="B664" s="5"/>
      <c r="C664" s="5"/>
      <c r="D664" s="5"/>
      <c r="E664" s="5"/>
      <c r="F664" s="5"/>
      <c r="G664" s="5"/>
      <c r="H664" s="5"/>
      <c r="I664" s="5"/>
      <c r="J664" s="20"/>
      <c r="K664" s="20"/>
      <c r="L664" s="20"/>
    </row>
    <row r="665" spans="2:12" s="17" customFormat="1" x14ac:dyDescent="0.25">
      <c r="B665" s="5"/>
      <c r="C665" s="5"/>
      <c r="D665" s="5"/>
      <c r="E665" s="5"/>
      <c r="F665" s="5"/>
      <c r="G665" s="5"/>
      <c r="H665" s="5"/>
      <c r="I665" s="5"/>
      <c r="J665" s="20"/>
      <c r="K665" s="20"/>
      <c r="L665" s="20"/>
    </row>
    <row r="666" spans="2:12" s="17" customFormat="1" x14ac:dyDescent="0.25">
      <c r="B666" s="5"/>
      <c r="C666" s="5"/>
      <c r="D666" s="5"/>
      <c r="E666" s="5"/>
      <c r="F666" s="5"/>
      <c r="G666" s="5"/>
      <c r="H666" s="5"/>
      <c r="I666" s="5"/>
      <c r="J666" s="20"/>
      <c r="K666" s="20"/>
      <c r="L666" s="20"/>
    </row>
    <row r="667" spans="2:12" s="17" customFormat="1" x14ac:dyDescent="0.25">
      <c r="B667" s="5"/>
      <c r="C667" s="5"/>
      <c r="D667" s="5"/>
      <c r="E667" s="5"/>
      <c r="F667" s="5"/>
      <c r="G667" s="5"/>
      <c r="H667" s="5"/>
      <c r="I667" s="5"/>
      <c r="J667" s="20"/>
      <c r="K667" s="20"/>
      <c r="L667" s="20"/>
    </row>
    <row r="668" spans="2:12" s="17" customFormat="1" x14ac:dyDescent="0.25">
      <c r="B668" s="5"/>
      <c r="C668" s="5"/>
      <c r="D668" s="5"/>
      <c r="E668" s="5"/>
      <c r="F668" s="5"/>
      <c r="G668" s="5"/>
      <c r="H668" s="5"/>
      <c r="I668" s="5"/>
      <c r="J668" s="20"/>
      <c r="K668" s="20"/>
      <c r="L668" s="20"/>
    </row>
    <row r="669" spans="2:12" s="17" customFormat="1" x14ac:dyDescent="0.25">
      <c r="B669" s="5"/>
      <c r="C669" s="5"/>
      <c r="D669" s="5"/>
      <c r="E669" s="5"/>
      <c r="F669" s="5"/>
      <c r="G669" s="5"/>
      <c r="H669" s="5"/>
      <c r="I669" s="5"/>
      <c r="J669" s="20"/>
      <c r="K669" s="20"/>
      <c r="L669" s="20"/>
    </row>
    <row r="670" spans="2:12" s="17" customFormat="1" x14ac:dyDescent="0.25">
      <c r="B670" s="5"/>
      <c r="C670" s="5"/>
      <c r="D670" s="5"/>
      <c r="E670" s="5"/>
      <c r="F670" s="5"/>
      <c r="G670" s="5"/>
      <c r="H670" s="5"/>
      <c r="I670" s="5"/>
      <c r="J670" s="20"/>
      <c r="K670" s="20"/>
      <c r="L670" s="20"/>
    </row>
    <row r="671" spans="2:12" s="17" customFormat="1" x14ac:dyDescent="0.25">
      <c r="B671" s="5"/>
      <c r="C671" s="5"/>
      <c r="D671" s="5"/>
      <c r="E671" s="5"/>
      <c r="F671" s="5"/>
      <c r="G671" s="5"/>
      <c r="H671" s="5"/>
      <c r="I671" s="5"/>
      <c r="J671" s="20"/>
      <c r="K671" s="20"/>
      <c r="L671" s="20"/>
    </row>
    <row r="672" spans="2:12" s="17" customFormat="1" x14ac:dyDescent="0.25">
      <c r="B672" s="5"/>
      <c r="C672" s="5"/>
      <c r="D672" s="5"/>
      <c r="E672" s="5"/>
      <c r="F672" s="5"/>
      <c r="G672" s="5"/>
      <c r="H672" s="5"/>
      <c r="I672" s="5"/>
      <c r="J672" s="20"/>
      <c r="K672" s="20"/>
      <c r="L672" s="20"/>
    </row>
    <row r="673" spans="2:12" s="17" customFormat="1" x14ac:dyDescent="0.25">
      <c r="B673" s="5"/>
      <c r="C673" s="5"/>
      <c r="D673" s="5"/>
      <c r="E673" s="5"/>
      <c r="F673" s="5"/>
      <c r="G673" s="5"/>
      <c r="H673" s="5"/>
      <c r="I673" s="5"/>
      <c r="J673" s="20"/>
      <c r="K673" s="20"/>
      <c r="L673" s="20"/>
    </row>
    <row r="674" spans="2:12" s="17" customFormat="1" x14ac:dyDescent="0.25">
      <c r="B674" s="5"/>
      <c r="C674" s="5"/>
      <c r="D674" s="5"/>
      <c r="E674" s="5"/>
      <c r="F674" s="5"/>
      <c r="G674" s="5"/>
      <c r="H674" s="5"/>
      <c r="I674" s="5"/>
      <c r="J674" s="20"/>
      <c r="K674" s="20"/>
      <c r="L674" s="20"/>
    </row>
    <row r="675" spans="2:12" s="17" customFormat="1" x14ac:dyDescent="0.25">
      <c r="B675" s="5"/>
      <c r="C675" s="5"/>
      <c r="D675" s="5"/>
      <c r="E675" s="5"/>
      <c r="F675" s="5"/>
      <c r="G675" s="5"/>
      <c r="H675" s="5"/>
      <c r="I675" s="5"/>
      <c r="J675" s="20"/>
      <c r="K675" s="20"/>
      <c r="L675" s="20"/>
    </row>
    <row r="676" spans="2:12" s="17" customFormat="1" x14ac:dyDescent="0.25">
      <c r="B676" s="5"/>
      <c r="C676" s="5"/>
      <c r="D676" s="5"/>
      <c r="E676" s="5"/>
      <c r="F676" s="5"/>
      <c r="G676" s="5"/>
      <c r="H676" s="5"/>
      <c r="I676" s="5"/>
      <c r="J676" s="20"/>
      <c r="K676" s="20"/>
      <c r="L676" s="20"/>
    </row>
    <row r="677" spans="2:12" s="17" customFormat="1" x14ac:dyDescent="0.25">
      <c r="B677" s="5"/>
      <c r="C677" s="5"/>
      <c r="D677" s="5"/>
      <c r="E677" s="5"/>
      <c r="F677" s="5"/>
      <c r="G677" s="5"/>
      <c r="H677" s="5"/>
      <c r="I677" s="5"/>
      <c r="J677" s="20"/>
      <c r="K677" s="20"/>
      <c r="L677" s="20"/>
    </row>
    <row r="678" spans="2:12" s="17" customFormat="1" x14ac:dyDescent="0.25">
      <c r="B678" s="5"/>
      <c r="C678" s="5"/>
      <c r="D678" s="5"/>
      <c r="E678" s="5"/>
      <c r="F678" s="5"/>
      <c r="G678" s="5"/>
      <c r="H678" s="5"/>
      <c r="I678" s="5"/>
      <c r="J678" s="20"/>
      <c r="K678" s="20"/>
      <c r="L678" s="20"/>
    </row>
    <row r="679" spans="2:12" s="17" customFormat="1" x14ac:dyDescent="0.25">
      <c r="B679" s="5"/>
      <c r="C679" s="5"/>
      <c r="D679" s="5"/>
      <c r="E679" s="5"/>
      <c r="F679" s="5"/>
      <c r="G679" s="5"/>
      <c r="H679" s="5"/>
      <c r="I679" s="5"/>
      <c r="J679" s="20"/>
      <c r="K679" s="20"/>
      <c r="L679" s="20"/>
    </row>
    <row r="680" spans="2:12" s="17" customFormat="1" x14ac:dyDescent="0.25">
      <c r="B680" s="5"/>
      <c r="C680" s="5"/>
      <c r="D680" s="5"/>
      <c r="E680" s="5"/>
      <c r="F680" s="5"/>
      <c r="G680" s="5"/>
      <c r="H680" s="5"/>
      <c r="I680" s="5"/>
      <c r="J680" s="20"/>
      <c r="K680" s="20"/>
      <c r="L680" s="20"/>
    </row>
    <row r="681" spans="2:12" s="17" customFormat="1" x14ac:dyDescent="0.25">
      <c r="B681" s="5"/>
      <c r="C681" s="5"/>
      <c r="D681" s="5"/>
      <c r="E681" s="5"/>
      <c r="F681" s="5"/>
      <c r="G681" s="5"/>
      <c r="H681" s="5"/>
      <c r="I681" s="5"/>
      <c r="J681" s="20"/>
      <c r="K681" s="20"/>
      <c r="L681" s="20"/>
    </row>
    <row r="682" spans="2:12" s="17" customFormat="1" x14ac:dyDescent="0.25">
      <c r="B682" s="5"/>
      <c r="C682" s="5"/>
      <c r="D682" s="5"/>
      <c r="E682" s="5"/>
      <c r="F682" s="5"/>
      <c r="G682" s="5"/>
      <c r="H682" s="5"/>
      <c r="I682" s="5"/>
      <c r="J682" s="20"/>
      <c r="K682" s="20"/>
      <c r="L682" s="20"/>
    </row>
    <row r="683" spans="2:12" s="17" customFormat="1" x14ac:dyDescent="0.25">
      <c r="B683" s="5"/>
      <c r="C683" s="5"/>
      <c r="D683" s="5"/>
      <c r="E683" s="5"/>
      <c r="F683" s="5"/>
      <c r="G683" s="5"/>
      <c r="H683" s="5"/>
      <c r="I683" s="5"/>
      <c r="J683" s="20"/>
      <c r="K683" s="20"/>
      <c r="L683" s="20"/>
    </row>
    <row r="684" spans="2:12" s="17" customFormat="1" x14ac:dyDescent="0.25">
      <c r="B684" s="5"/>
      <c r="C684" s="5"/>
      <c r="D684" s="5"/>
      <c r="E684" s="5"/>
      <c r="F684" s="5"/>
      <c r="G684" s="5"/>
      <c r="H684" s="5"/>
      <c r="I684" s="5"/>
      <c r="J684" s="20"/>
      <c r="K684" s="20"/>
      <c r="L684" s="20"/>
    </row>
    <row r="685" spans="2:12" s="17" customFormat="1" x14ac:dyDescent="0.25">
      <c r="B685" s="5"/>
      <c r="C685" s="5"/>
      <c r="D685" s="5"/>
      <c r="E685" s="5"/>
      <c r="F685" s="5"/>
      <c r="G685" s="5"/>
      <c r="H685" s="5"/>
      <c r="I685" s="5"/>
      <c r="J685" s="20"/>
      <c r="K685" s="20"/>
      <c r="L685" s="20"/>
    </row>
    <row r="686" spans="2:12" s="17" customFormat="1" x14ac:dyDescent="0.25">
      <c r="B686" s="5"/>
      <c r="C686" s="5"/>
      <c r="D686" s="5"/>
      <c r="E686" s="5"/>
      <c r="F686" s="5"/>
      <c r="G686" s="5"/>
      <c r="H686" s="5"/>
      <c r="I686" s="5"/>
      <c r="J686" s="20"/>
      <c r="K686" s="20"/>
      <c r="L686" s="20"/>
    </row>
    <row r="687" spans="2:12" s="17" customFormat="1" x14ac:dyDescent="0.25">
      <c r="B687" s="5"/>
      <c r="C687" s="5"/>
      <c r="D687" s="5"/>
      <c r="E687" s="5"/>
      <c r="F687" s="5"/>
      <c r="G687" s="5"/>
      <c r="H687" s="5"/>
      <c r="I687" s="5"/>
      <c r="J687" s="20"/>
      <c r="K687" s="20"/>
      <c r="L687" s="20"/>
    </row>
    <row r="688" spans="2:12" s="17" customFormat="1" x14ac:dyDescent="0.25">
      <c r="B688" s="5"/>
      <c r="C688" s="5"/>
      <c r="D688" s="5"/>
      <c r="E688" s="5"/>
      <c r="F688" s="5"/>
      <c r="G688" s="5"/>
      <c r="H688" s="5"/>
      <c r="I688" s="5"/>
      <c r="J688" s="20"/>
      <c r="K688" s="20"/>
      <c r="L688" s="20"/>
    </row>
    <row r="689" spans="2:12" s="17" customFormat="1" x14ac:dyDescent="0.25">
      <c r="B689" s="5"/>
      <c r="C689" s="5"/>
      <c r="D689" s="5"/>
      <c r="E689" s="5"/>
      <c r="F689" s="5"/>
      <c r="G689" s="5"/>
      <c r="H689" s="5"/>
      <c r="I689" s="5"/>
      <c r="J689" s="20"/>
      <c r="K689" s="20"/>
      <c r="L689" s="20"/>
    </row>
    <row r="690" spans="2:12" s="17" customFormat="1" x14ac:dyDescent="0.25">
      <c r="B690" s="5"/>
      <c r="C690" s="5"/>
      <c r="D690" s="5"/>
      <c r="E690" s="5"/>
      <c r="F690" s="5"/>
      <c r="G690" s="5"/>
      <c r="H690" s="5"/>
      <c r="I690" s="5"/>
      <c r="J690" s="20"/>
      <c r="K690" s="20"/>
      <c r="L690" s="20"/>
    </row>
    <row r="691" spans="2:12" s="17" customFormat="1" x14ac:dyDescent="0.25">
      <c r="B691" s="5"/>
      <c r="C691" s="5"/>
      <c r="D691" s="5"/>
      <c r="E691" s="5"/>
      <c r="F691" s="5"/>
      <c r="G691" s="5"/>
      <c r="H691" s="5"/>
      <c r="I691" s="5"/>
      <c r="J691" s="20"/>
      <c r="K691" s="20"/>
      <c r="L691" s="20"/>
    </row>
    <row r="692" spans="2:12" s="17" customFormat="1" x14ac:dyDescent="0.25">
      <c r="B692" s="5"/>
      <c r="C692" s="5"/>
      <c r="D692" s="5"/>
      <c r="E692" s="5"/>
      <c r="F692" s="5"/>
      <c r="G692" s="5"/>
      <c r="H692" s="5"/>
      <c r="I692" s="5"/>
      <c r="J692" s="20"/>
      <c r="K692" s="20"/>
      <c r="L692" s="20"/>
    </row>
    <row r="693" spans="2:12" s="17" customFormat="1" x14ac:dyDescent="0.25">
      <c r="B693" s="5"/>
      <c r="C693" s="5"/>
      <c r="D693" s="5"/>
      <c r="E693" s="5"/>
      <c r="F693" s="5"/>
      <c r="G693" s="5"/>
      <c r="H693" s="5"/>
      <c r="I693" s="5"/>
      <c r="J693" s="20"/>
      <c r="K693" s="20"/>
      <c r="L693" s="20"/>
    </row>
    <row r="694" spans="2:12" s="17" customFormat="1" x14ac:dyDescent="0.25">
      <c r="B694" s="5"/>
      <c r="C694" s="5"/>
      <c r="D694" s="5"/>
      <c r="E694" s="5"/>
      <c r="F694" s="5"/>
      <c r="G694" s="5"/>
      <c r="H694" s="5"/>
      <c r="I694" s="5"/>
      <c r="J694" s="20"/>
      <c r="K694" s="20"/>
      <c r="L694" s="20"/>
    </row>
    <row r="695" spans="2:12" s="17" customFormat="1" x14ac:dyDescent="0.25">
      <c r="B695" s="5"/>
      <c r="C695" s="5"/>
      <c r="D695" s="5"/>
      <c r="E695" s="5"/>
      <c r="F695" s="5"/>
      <c r="G695" s="5"/>
      <c r="H695" s="5"/>
      <c r="I695" s="5"/>
      <c r="J695" s="20"/>
      <c r="K695" s="20"/>
      <c r="L695" s="20"/>
    </row>
    <row r="696" spans="2:12" s="17" customFormat="1" x14ac:dyDescent="0.25">
      <c r="B696" s="5"/>
      <c r="C696" s="5"/>
      <c r="D696" s="5"/>
      <c r="E696" s="5"/>
      <c r="F696" s="5"/>
      <c r="G696" s="5"/>
      <c r="H696" s="5"/>
      <c r="I696" s="5"/>
      <c r="J696" s="20"/>
      <c r="K696" s="20"/>
      <c r="L696" s="20"/>
    </row>
    <row r="697" spans="2:12" s="17" customFormat="1" x14ac:dyDescent="0.25">
      <c r="B697" s="5"/>
      <c r="C697" s="5"/>
      <c r="D697" s="5"/>
      <c r="E697" s="5"/>
      <c r="F697" s="5"/>
      <c r="G697" s="5"/>
      <c r="H697" s="5"/>
      <c r="I697" s="5"/>
      <c r="J697" s="20"/>
      <c r="K697" s="20"/>
      <c r="L697" s="20"/>
    </row>
    <row r="698" spans="2:12" s="17" customFormat="1" x14ac:dyDescent="0.25">
      <c r="B698" s="5"/>
      <c r="C698" s="5"/>
      <c r="D698" s="5"/>
      <c r="E698" s="5"/>
      <c r="F698" s="5"/>
      <c r="G698" s="5"/>
      <c r="H698" s="5"/>
      <c r="I698" s="5"/>
      <c r="J698" s="20"/>
      <c r="K698" s="20"/>
      <c r="L698" s="20"/>
    </row>
    <row r="699" spans="2:12" s="17" customFormat="1" x14ac:dyDescent="0.25">
      <c r="B699" s="5"/>
      <c r="C699" s="5"/>
      <c r="D699" s="5"/>
      <c r="E699" s="5"/>
      <c r="F699" s="5"/>
      <c r="G699" s="5"/>
      <c r="H699" s="5"/>
      <c r="I699" s="5"/>
      <c r="J699" s="20"/>
      <c r="K699" s="20"/>
      <c r="L699" s="20"/>
    </row>
    <row r="700" spans="2:12" s="17" customFormat="1" x14ac:dyDescent="0.25">
      <c r="B700" s="5"/>
      <c r="C700" s="5"/>
      <c r="D700" s="5"/>
      <c r="E700" s="5"/>
      <c r="F700" s="5"/>
      <c r="G700" s="5"/>
      <c r="H700" s="5"/>
      <c r="I700" s="5"/>
      <c r="J700" s="20"/>
      <c r="K700" s="20"/>
      <c r="L700" s="20"/>
    </row>
    <row r="701" spans="2:12" s="17" customFormat="1" x14ac:dyDescent="0.25">
      <c r="B701" s="5"/>
      <c r="C701" s="5"/>
      <c r="D701" s="5"/>
      <c r="E701" s="5"/>
      <c r="F701" s="5"/>
      <c r="G701" s="5"/>
      <c r="H701" s="5"/>
      <c r="I701" s="5"/>
      <c r="J701" s="20"/>
      <c r="K701" s="20"/>
      <c r="L701" s="20"/>
    </row>
    <row r="702" spans="2:12" s="17" customFormat="1" x14ac:dyDescent="0.25">
      <c r="B702" s="5"/>
      <c r="C702" s="5"/>
      <c r="D702" s="5"/>
      <c r="E702" s="5"/>
      <c r="F702" s="5"/>
      <c r="G702" s="5"/>
      <c r="H702" s="5"/>
      <c r="I702" s="5"/>
      <c r="J702" s="20"/>
      <c r="K702" s="20"/>
      <c r="L702" s="20"/>
    </row>
    <row r="703" spans="2:12" s="17" customFormat="1" x14ac:dyDescent="0.25">
      <c r="B703" s="5"/>
      <c r="C703" s="5"/>
      <c r="D703" s="5"/>
      <c r="E703" s="5"/>
      <c r="F703" s="5"/>
      <c r="G703" s="5"/>
      <c r="H703" s="5"/>
      <c r="I703" s="5"/>
      <c r="J703" s="20"/>
      <c r="K703" s="20"/>
      <c r="L703" s="20"/>
    </row>
    <row r="704" spans="2:12" s="17" customFormat="1" x14ac:dyDescent="0.25">
      <c r="B704" s="5"/>
      <c r="C704" s="5"/>
      <c r="D704" s="5"/>
      <c r="E704" s="5"/>
      <c r="F704" s="5"/>
      <c r="G704" s="5"/>
      <c r="H704" s="5"/>
      <c r="I704" s="5"/>
      <c r="J704" s="20"/>
      <c r="K704" s="20"/>
      <c r="L704" s="20"/>
    </row>
    <row r="705" spans="2:12" s="17" customFormat="1" x14ac:dyDescent="0.25">
      <c r="B705" s="5"/>
      <c r="C705" s="5"/>
      <c r="D705" s="5"/>
      <c r="E705" s="5"/>
      <c r="F705" s="5"/>
      <c r="G705" s="5"/>
      <c r="H705" s="5"/>
      <c r="I705" s="5"/>
      <c r="J705" s="20"/>
      <c r="K705" s="20"/>
      <c r="L705" s="20"/>
    </row>
    <row r="706" spans="2:12" s="17" customFormat="1" x14ac:dyDescent="0.25">
      <c r="B706" s="5"/>
      <c r="C706" s="5"/>
      <c r="D706" s="5"/>
      <c r="E706" s="5"/>
      <c r="F706" s="5"/>
      <c r="G706" s="5"/>
      <c r="H706" s="5"/>
      <c r="I706" s="5"/>
      <c r="J706" s="20"/>
      <c r="K706" s="20"/>
      <c r="L706" s="20"/>
    </row>
    <row r="707" spans="2:12" s="17" customFormat="1" x14ac:dyDescent="0.25">
      <c r="B707" s="5"/>
      <c r="C707" s="5"/>
      <c r="D707" s="5"/>
      <c r="E707" s="5"/>
      <c r="F707" s="5"/>
      <c r="G707" s="5"/>
      <c r="H707" s="5"/>
      <c r="I707" s="5"/>
      <c r="J707" s="20"/>
      <c r="K707" s="20"/>
      <c r="L707" s="20"/>
    </row>
    <row r="708" spans="2:12" s="17" customFormat="1" x14ac:dyDescent="0.25">
      <c r="B708" s="5"/>
      <c r="C708" s="5"/>
      <c r="D708" s="5"/>
      <c r="E708" s="5"/>
      <c r="F708" s="5"/>
      <c r="G708" s="5"/>
      <c r="H708" s="5"/>
      <c r="I708" s="5"/>
      <c r="J708" s="20"/>
      <c r="K708" s="20"/>
      <c r="L708" s="20"/>
    </row>
    <row r="709" spans="2:12" s="17" customFormat="1" x14ac:dyDescent="0.25">
      <c r="B709" s="5"/>
      <c r="C709" s="5"/>
      <c r="D709" s="5"/>
      <c r="E709" s="5"/>
      <c r="F709" s="5"/>
      <c r="G709" s="5"/>
      <c r="H709" s="5"/>
      <c r="I709" s="5"/>
      <c r="J709" s="20"/>
      <c r="K709" s="20"/>
      <c r="L709" s="20"/>
    </row>
    <row r="710" spans="2:12" s="17" customFormat="1" x14ac:dyDescent="0.25">
      <c r="B710" s="5"/>
      <c r="C710" s="5"/>
      <c r="D710" s="5"/>
      <c r="E710" s="5"/>
      <c r="F710" s="5"/>
      <c r="G710" s="5"/>
      <c r="H710" s="5"/>
      <c r="I710" s="5"/>
      <c r="J710" s="20"/>
      <c r="K710" s="20"/>
      <c r="L710" s="20"/>
    </row>
    <row r="711" spans="2:12" s="17" customFormat="1" x14ac:dyDescent="0.25">
      <c r="B711" s="5"/>
      <c r="C711" s="5"/>
      <c r="D711" s="5"/>
      <c r="E711" s="5"/>
      <c r="F711" s="5"/>
      <c r="G711" s="5"/>
      <c r="H711" s="5"/>
      <c r="I711" s="5"/>
      <c r="J711" s="20"/>
      <c r="K711" s="20"/>
      <c r="L711" s="20"/>
    </row>
    <row r="712" spans="2:12" s="17" customFormat="1" x14ac:dyDescent="0.25">
      <c r="B712" s="5"/>
      <c r="C712" s="5"/>
      <c r="D712" s="5"/>
      <c r="E712" s="5"/>
      <c r="F712" s="5"/>
      <c r="G712" s="5"/>
      <c r="H712" s="5"/>
      <c r="I712" s="5"/>
      <c r="J712" s="20"/>
      <c r="K712" s="20"/>
      <c r="L712" s="20"/>
    </row>
    <row r="713" spans="2:12" s="17" customFormat="1" x14ac:dyDescent="0.25">
      <c r="B713" s="5"/>
      <c r="C713" s="5"/>
      <c r="D713" s="5"/>
      <c r="E713" s="5"/>
      <c r="F713" s="5"/>
      <c r="G713" s="5"/>
      <c r="H713" s="5"/>
      <c r="I713" s="5"/>
      <c r="J713" s="20"/>
      <c r="K713" s="20"/>
      <c r="L713" s="20"/>
    </row>
    <row r="714" spans="2:12" s="17" customFormat="1" x14ac:dyDescent="0.25">
      <c r="B714" s="5"/>
      <c r="C714" s="5"/>
      <c r="D714" s="5"/>
      <c r="E714" s="5"/>
      <c r="F714" s="5"/>
      <c r="G714" s="5"/>
      <c r="H714" s="5"/>
      <c r="I714" s="5"/>
      <c r="J714" s="20"/>
      <c r="K714" s="20"/>
      <c r="L714" s="20"/>
    </row>
    <row r="715" spans="2:12" s="17" customFormat="1" x14ac:dyDescent="0.25">
      <c r="B715" s="5"/>
      <c r="C715" s="5"/>
      <c r="D715" s="5"/>
      <c r="E715" s="5"/>
      <c r="F715" s="5"/>
      <c r="G715" s="5"/>
      <c r="H715" s="5"/>
      <c r="I715" s="5"/>
      <c r="J715" s="20"/>
      <c r="K715" s="20"/>
      <c r="L715" s="20"/>
    </row>
    <row r="716" spans="2:12" s="17" customFormat="1" x14ac:dyDescent="0.25">
      <c r="B716" s="5"/>
      <c r="C716" s="5"/>
      <c r="D716" s="5"/>
      <c r="E716" s="5"/>
      <c r="F716" s="5"/>
      <c r="G716" s="5"/>
      <c r="H716" s="5"/>
      <c r="I716" s="5"/>
      <c r="J716" s="20"/>
      <c r="K716" s="20"/>
      <c r="L716" s="20"/>
    </row>
    <row r="717" spans="2:12" s="17" customFormat="1" x14ac:dyDescent="0.25">
      <c r="B717" s="5"/>
      <c r="C717" s="5"/>
      <c r="D717" s="5"/>
      <c r="E717" s="5"/>
      <c r="F717" s="5"/>
      <c r="G717" s="5"/>
      <c r="H717" s="5"/>
      <c r="I717" s="5"/>
      <c r="J717" s="20"/>
      <c r="K717" s="20"/>
      <c r="L717" s="20"/>
    </row>
    <row r="718" spans="2:12" s="17" customFormat="1" x14ac:dyDescent="0.25">
      <c r="B718" s="5"/>
      <c r="C718" s="5"/>
      <c r="D718" s="5"/>
      <c r="E718" s="5"/>
      <c r="F718" s="5"/>
      <c r="G718" s="5"/>
      <c r="H718" s="5"/>
      <c r="I718" s="5"/>
      <c r="J718" s="20"/>
      <c r="K718" s="20"/>
      <c r="L718" s="20"/>
    </row>
    <row r="719" spans="2:12" s="17" customFormat="1" x14ac:dyDescent="0.25">
      <c r="B719" s="5"/>
      <c r="C719" s="5"/>
      <c r="D719" s="5"/>
      <c r="E719" s="5"/>
      <c r="F719" s="5"/>
      <c r="G719" s="5"/>
      <c r="H719" s="5"/>
      <c r="I719" s="5"/>
      <c r="J719" s="20"/>
      <c r="K719" s="20"/>
      <c r="L719" s="20"/>
    </row>
    <row r="720" spans="2:12" s="17" customFormat="1" x14ac:dyDescent="0.25">
      <c r="B720" s="5"/>
      <c r="C720" s="5"/>
      <c r="D720" s="5"/>
      <c r="E720" s="5"/>
      <c r="F720" s="5"/>
      <c r="G720" s="5"/>
      <c r="H720" s="5"/>
      <c r="I720" s="5"/>
      <c r="J720" s="20"/>
      <c r="K720" s="20"/>
      <c r="L720" s="20"/>
    </row>
    <row r="721" spans="2:12" s="17" customFormat="1" x14ac:dyDescent="0.25">
      <c r="B721" s="5"/>
      <c r="C721" s="5"/>
      <c r="D721" s="5"/>
      <c r="E721" s="5"/>
      <c r="F721" s="5"/>
      <c r="G721" s="5"/>
      <c r="H721" s="5"/>
      <c r="I721" s="5"/>
      <c r="J721" s="20"/>
      <c r="K721" s="20"/>
      <c r="L721" s="20"/>
    </row>
    <row r="722" spans="2:12" s="17" customFormat="1" x14ac:dyDescent="0.25">
      <c r="B722" s="5"/>
      <c r="C722" s="5"/>
      <c r="D722" s="5"/>
      <c r="E722" s="5"/>
      <c r="F722" s="5"/>
      <c r="G722" s="5"/>
      <c r="H722" s="5"/>
      <c r="I722" s="5"/>
      <c r="J722" s="20"/>
      <c r="K722" s="20"/>
      <c r="L722" s="20"/>
    </row>
    <row r="723" spans="2:12" s="17" customFormat="1" x14ac:dyDescent="0.25">
      <c r="B723" s="5"/>
      <c r="C723" s="5"/>
      <c r="D723" s="5"/>
      <c r="E723" s="5"/>
      <c r="F723" s="5"/>
      <c r="G723" s="5"/>
      <c r="H723" s="5"/>
      <c r="I723" s="5"/>
      <c r="J723" s="20"/>
      <c r="K723" s="20"/>
      <c r="L723" s="20"/>
    </row>
    <row r="724" spans="2:12" s="17" customFormat="1" x14ac:dyDescent="0.25">
      <c r="B724" s="5"/>
      <c r="C724" s="5"/>
      <c r="D724" s="5"/>
      <c r="E724" s="5"/>
      <c r="F724" s="5"/>
      <c r="G724" s="5"/>
      <c r="H724" s="5"/>
      <c r="I724" s="5"/>
      <c r="J724" s="20"/>
      <c r="K724" s="20"/>
      <c r="L724" s="20"/>
    </row>
    <row r="725" spans="2:12" s="17" customFormat="1" x14ac:dyDescent="0.25">
      <c r="B725" s="5"/>
      <c r="C725" s="5"/>
      <c r="D725" s="5"/>
      <c r="E725" s="5"/>
      <c r="F725" s="5"/>
      <c r="G725" s="5"/>
      <c r="H725" s="5"/>
      <c r="I725" s="5"/>
      <c r="J725" s="20"/>
      <c r="K725" s="20"/>
      <c r="L725" s="20"/>
    </row>
    <row r="726" spans="2:12" s="17" customFormat="1" x14ac:dyDescent="0.25">
      <c r="B726" s="5"/>
      <c r="C726" s="5"/>
      <c r="D726" s="5"/>
      <c r="E726" s="5"/>
      <c r="F726" s="5"/>
      <c r="G726" s="5"/>
      <c r="H726" s="5"/>
      <c r="I726" s="5"/>
      <c r="J726" s="20"/>
      <c r="K726" s="20"/>
      <c r="L726" s="20"/>
    </row>
    <row r="727" spans="2:12" s="17" customFormat="1" x14ac:dyDescent="0.25">
      <c r="B727" s="5"/>
      <c r="C727" s="5"/>
      <c r="D727" s="5"/>
      <c r="E727" s="5"/>
      <c r="F727" s="5"/>
      <c r="G727" s="5"/>
      <c r="H727" s="5"/>
      <c r="I727" s="5"/>
      <c r="J727" s="20"/>
      <c r="K727" s="20"/>
      <c r="L727" s="20"/>
    </row>
    <row r="728" spans="2:12" s="17" customFormat="1" x14ac:dyDescent="0.25">
      <c r="B728" s="5"/>
      <c r="C728" s="5"/>
      <c r="D728" s="5"/>
      <c r="E728" s="5"/>
      <c r="F728" s="5"/>
      <c r="G728" s="5"/>
      <c r="H728" s="5"/>
      <c r="I728" s="5"/>
      <c r="J728" s="20"/>
      <c r="K728" s="20"/>
      <c r="L728" s="20"/>
    </row>
    <row r="729" spans="2:12" s="17" customFormat="1" x14ac:dyDescent="0.25">
      <c r="B729" s="5"/>
      <c r="C729" s="5"/>
      <c r="D729" s="5"/>
      <c r="E729" s="5"/>
      <c r="F729" s="5"/>
      <c r="G729" s="5"/>
      <c r="H729" s="5"/>
      <c r="I729" s="5"/>
      <c r="J729" s="20"/>
      <c r="K729" s="20"/>
      <c r="L729" s="20"/>
    </row>
    <row r="730" spans="2:12" s="17" customFormat="1" x14ac:dyDescent="0.25">
      <c r="B730" s="5"/>
      <c r="C730" s="5"/>
      <c r="D730" s="5"/>
      <c r="E730" s="5"/>
      <c r="F730" s="5"/>
      <c r="G730" s="5"/>
      <c r="H730" s="5"/>
      <c r="I730" s="5"/>
      <c r="J730" s="20"/>
      <c r="K730" s="20"/>
      <c r="L730" s="20"/>
    </row>
    <row r="731" spans="2:12" s="17" customFormat="1" x14ac:dyDescent="0.25">
      <c r="B731" s="5"/>
      <c r="C731" s="5"/>
      <c r="D731" s="5"/>
      <c r="E731" s="5"/>
      <c r="F731" s="5"/>
      <c r="G731" s="5"/>
      <c r="H731" s="5"/>
      <c r="I731" s="5"/>
      <c r="J731" s="20"/>
      <c r="K731" s="20"/>
      <c r="L731" s="20"/>
    </row>
    <row r="732" spans="2:12" s="17" customFormat="1" x14ac:dyDescent="0.25">
      <c r="B732" s="5"/>
      <c r="C732" s="5"/>
      <c r="D732" s="5"/>
      <c r="E732" s="5"/>
      <c r="F732" s="5"/>
      <c r="G732" s="5"/>
      <c r="H732" s="5"/>
      <c r="I732" s="5"/>
      <c r="J732" s="20"/>
      <c r="K732" s="20"/>
      <c r="L732" s="20"/>
    </row>
    <row r="733" spans="2:12" s="17" customFormat="1" x14ac:dyDescent="0.25">
      <c r="B733" s="5"/>
      <c r="C733" s="5"/>
      <c r="D733" s="5"/>
      <c r="E733" s="5"/>
      <c r="F733" s="5"/>
      <c r="G733" s="5"/>
      <c r="H733" s="5"/>
      <c r="I733" s="5"/>
      <c r="J733" s="20"/>
      <c r="K733" s="20"/>
      <c r="L733" s="20"/>
    </row>
    <row r="734" spans="2:12" s="17" customFormat="1" x14ac:dyDescent="0.25">
      <c r="B734" s="5"/>
      <c r="C734" s="5"/>
      <c r="D734" s="5"/>
      <c r="E734" s="5"/>
      <c r="F734" s="5"/>
      <c r="G734" s="5"/>
      <c r="H734" s="5"/>
      <c r="I734" s="5"/>
      <c r="J734" s="20"/>
      <c r="K734" s="20"/>
      <c r="L734" s="20"/>
    </row>
    <row r="735" spans="2:12" s="17" customFormat="1" x14ac:dyDescent="0.25">
      <c r="B735" s="5"/>
      <c r="C735" s="5"/>
      <c r="D735" s="5"/>
      <c r="E735" s="5"/>
      <c r="F735" s="5"/>
      <c r="G735" s="5"/>
      <c r="H735" s="5"/>
      <c r="I735" s="5"/>
      <c r="J735" s="20"/>
      <c r="K735" s="20"/>
      <c r="L735" s="20"/>
    </row>
    <row r="736" spans="2:12" s="17" customFormat="1" x14ac:dyDescent="0.25">
      <c r="B736" s="5"/>
      <c r="C736" s="5"/>
      <c r="D736" s="5"/>
      <c r="E736" s="5"/>
      <c r="F736" s="5"/>
      <c r="G736" s="5"/>
      <c r="H736" s="5"/>
      <c r="I736" s="5"/>
      <c r="J736" s="20"/>
      <c r="K736" s="20"/>
      <c r="L736" s="20"/>
    </row>
    <row r="737" spans="2:12" s="17" customFormat="1" x14ac:dyDescent="0.25">
      <c r="B737" s="5"/>
      <c r="C737" s="5"/>
      <c r="D737" s="5"/>
      <c r="E737" s="5"/>
      <c r="F737" s="5"/>
      <c r="G737" s="5"/>
      <c r="H737" s="5"/>
      <c r="I737" s="5"/>
      <c r="J737" s="20"/>
      <c r="K737" s="20"/>
      <c r="L737" s="20"/>
    </row>
    <row r="738" spans="2:12" s="17" customFormat="1" x14ac:dyDescent="0.25">
      <c r="B738" s="5"/>
      <c r="C738" s="5"/>
      <c r="D738" s="5"/>
      <c r="E738" s="5"/>
      <c r="F738" s="5"/>
      <c r="G738" s="5"/>
      <c r="H738" s="5"/>
      <c r="I738" s="5"/>
      <c r="J738" s="20"/>
      <c r="K738" s="20"/>
      <c r="L738" s="20"/>
    </row>
    <row r="739" spans="2:12" s="17" customFormat="1" x14ac:dyDescent="0.25">
      <c r="B739" s="5"/>
      <c r="C739" s="5"/>
      <c r="D739" s="5"/>
      <c r="E739" s="5"/>
      <c r="F739" s="5"/>
      <c r="G739" s="5"/>
      <c r="H739" s="5"/>
      <c r="I739" s="5"/>
      <c r="J739" s="20"/>
      <c r="K739" s="20"/>
      <c r="L739" s="20"/>
    </row>
    <row r="740" spans="2:12" s="17" customFormat="1" x14ac:dyDescent="0.25">
      <c r="B740" s="5"/>
      <c r="C740" s="5"/>
      <c r="D740" s="5"/>
      <c r="E740" s="5"/>
      <c r="F740" s="5"/>
      <c r="G740" s="5"/>
      <c r="H740" s="5"/>
      <c r="I740" s="5"/>
      <c r="J740" s="20"/>
      <c r="K740" s="20"/>
      <c r="L740" s="20"/>
    </row>
    <row r="741" spans="2:12" s="17" customFormat="1" x14ac:dyDescent="0.25">
      <c r="B741" s="5"/>
      <c r="C741" s="5"/>
      <c r="D741" s="5"/>
      <c r="E741" s="5"/>
      <c r="F741" s="5"/>
      <c r="G741" s="5"/>
      <c r="H741" s="5"/>
      <c r="I741" s="5"/>
      <c r="J741" s="20"/>
      <c r="K741" s="20"/>
      <c r="L741" s="20"/>
    </row>
    <row r="742" spans="2:12" s="17" customFormat="1" x14ac:dyDescent="0.25">
      <c r="B742" s="5"/>
      <c r="C742" s="5"/>
      <c r="D742" s="5"/>
      <c r="E742" s="5"/>
      <c r="F742" s="5"/>
      <c r="G742" s="5"/>
      <c r="H742" s="5"/>
      <c r="I742" s="5"/>
      <c r="J742" s="20"/>
      <c r="K742" s="20"/>
      <c r="L742" s="20"/>
    </row>
    <row r="743" spans="2:12" s="17" customFormat="1" x14ac:dyDescent="0.25">
      <c r="B743" s="5"/>
      <c r="C743" s="5"/>
      <c r="D743" s="5"/>
      <c r="E743" s="5"/>
      <c r="F743" s="5"/>
      <c r="G743" s="5"/>
      <c r="H743" s="5"/>
      <c r="I743" s="5"/>
      <c r="J743" s="20"/>
      <c r="K743" s="20"/>
      <c r="L743" s="20"/>
    </row>
    <row r="744" spans="2:12" s="17" customFormat="1" x14ac:dyDescent="0.25">
      <c r="B744" s="5"/>
      <c r="C744" s="5"/>
      <c r="D744" s="5"/>
      <c r="E744" s="5"/>
      <c r="F744" s="5"/>
      <c r="G744" s="5"/>
      <c r="H744" s="5"/>
      <c r="I744" s="5"/>
      <c r="J744" s="20"/>
      <c r="K744" s="20"/>
      <c r="L744" s="20"/>
    </row>
    <row r="745" spans="2:12" s="17" customFormat="1" x14ac:dyDescent="0.25">
      <c r="B745" s="5"/>
      <c r="C745" s="5"/>
      <c r="D745" s="5"/>
      <c r="E745" s="5"/>
      <c r="F745" s="5"/>
      <c r="G745" s="5"/>
      <c r="H745" s="5"/>
      <c r="I745" s="5"/>
      <c r="J745" s="20"/>
      <c r="K745" s="20"/>
      <c r="L745" s="20"/>
    </row>
    <row r="746" spans="2:12" s="17" customFormat="1" x14ac:dyDescent="0.25">
      <c r="B746" s="5"/>
      <c r="C746" s="5"/>
      <c r="D746" s="5"/>
      <c r="E746" s="5"/>
      <c r="F746" s="5"/>
      <c r="G746" s="5"/>
      <c r="H746" s="5"/>
      <c r="I746" s="5"/>
      <c r="J746" s="20"/>
      <c r="K746" s="20"/>
      <c r="L746" s="20"/>
    </row>
    <row r="747" spans="2:12" s="17" customFormat="1" x14ac:dyDescent="0.25">
      <c r="B747" s="5"/>
      <c r="C747" s="5"/>
      <c r="D747" s="5"/>
      <c r="E747" s="5"/>
      <c r="F747" s="5"/>
      <c r="G747" s="5"/>
      <c r="H747" s="5"/>
      <c r="I747" s="5"/>
      <c r="J747" s="20"/>
      <c r="K747" s="20"/>
      <c r="L747" s="20"/>
    </row>
    <row r="748" spans="2:12" s="17" customFormat="1" x14ac:dyDescent="0.25">
      <c r="B748" s="5"/>
      <c r="C748" s="5"/>
      <c r="D748" s="5"/>
      <c r="E748" s="5"/>
      <c r="F748" s="5"/>
      <c r="G748" s="5"/>
      <c r="H748" s="5"/>
      <c r="I748" s="5"/>
      <c r="J748" s="20"/>
      <c r="K748" s="20"/>
      <c r="L748" s="20"/>
    </row>
    <row r="749" spans="2:12" s="17" customFormat="1" x14ac:dyDescent="0.25">
      <c r="B749" s="5"/>
      <c r="C749" s="5"/>
      <c r="D749" s="5"/>
      <c r="E749" s="5"/>
      <c r="F749" s="5"/>
      <c r="G749" s="5"/>
      <c r="H749" s="5"/>
      <c r="I749" s="5"/>
      <c r="J749" s="20"/>
      <c r="K749" s="20"/>
      <c r="L749" s="20"/>
    </row>
    <row r="750" spans="2:12" s="17" customFormat="1" x14ac:dyDescent="0.25">
      <c r="B750" s="5"/>
      <c r="C750" s="5"/>
      <c r="D750" s="5"/>
      <c r="E750" s="5"/>
      <c r="F750" s="5"/>
      <c r="G750" s="5"/>
      <c r="H750" s="5"/>
      <c r="I750" s="5"/>
      <c r="J750" s="20"/>
      <c r="K750" s="20"/>
      <c r="L750" s="20"/>
    </row>
    <row r="751" spans="2:12" s="17" customFormat="1" x14ac:dyDescent="0.25">
      <c r="B751" s="5"/>
      <c r="C751" s="5"/>
      <c r="D751" s="5"/>
      <c r="E751" s="5"/>
      <c r="F751" s="5"/>
      <c r="G751" s="5"/>
      <c r="H751" s="5"/>
      <c r="I751" s="5"/>
      <c r="J751" s="20"/>
      <c r="K751" s="20"/>
      <c r="L751" s="20"/>
    </row>
    <row r="752" spans="2:12" s="17" customFormat="1" x14ac:dyDescent="0.25">
      <c r="B752" s="5"/>
      <c r="C752" s="5"/>
      <c r="D752" s="5"/>
      <c r="E752" s="5"/>
      <c r="F752" s="5"/>
      <c r="G752" s="5"/>
      <c r="H752" s="5"/>
      <c r="I752" s="5"/>
      <c r="J752" s="20"/>
      <c r="K752" s="20"/>
      <c r="L752" s="20"/>
    </row>
    <row r="753" spans="2:12" s="17" customFormat="1" x14ac:dyDescent="0.25">
      <c r="B753" s="5"/>
      <c r="C753" s="5"/>
      <c r="D753" s="5"/>
      <c r="E753" s="5"/>
      <c r="F753" s="5"/>
      <c r="G753" s="5"/>
      <c r="H753" s="5"/>
      <c r="I753" s="5"/>
      <c r="J753" s="20"/>
      <c r="K753" s="20"/>
      <c r="L753" s="20"/>
    </row>
    <row r="754" spans="2:12" s="17" customFormat="1" x14ac:dyDescent="0.25">
      <c r="B754" s="5"/>
      <c r="C754" s="5"/>
      <c r="D754" s="5"/>
      <c r="E754" s="5"/>
      <c r="F754" s="5"/>
      <c r="G754" s="5"/>
      <c r="H754" s="5"/>
      <c r="I754" s="5"/>
      <c r="J754" s="20"/>
      <c r="K754" s="20"/>
      <c r="L754" s="20"/>
    </row>
    <row r="755" spans="2:12" s="17" customFormat="1" x14ac:dyDescent="0.25">
      <c r="B755" s="5"/>
      <c r="C755" s="5"/>
      <c r="D755" s="5"/>
      <c r="E755" s="5"/>
      <c r="F755" s="5"/>
      <c r="G755" s="5"/>
      <c r="H755" s="5"/>
      <c r="I755" s="5"/>
      <c r="J755" s="20"/>
      <c r="K755" s="20"/>
      <c r="L755" s="20"/>
    </row>
    <row r="756" spans="2:12" s="17" customFormat="1" x14ac:dyDescent="0.25">
      <c r="B756" s="5"/>
      <c r="C756" s="5"/>
      <c r="D756" s="5"/>
      <c r="E756" s="5"/>
      <c r="F756" s="5"/>
      <c r="G756" s="5"/>
      <c r="H756" s="5"/>
      <c r="I756" s="5"/>
      <c r="J756" s="20"/>
      <c r="K756" s="20"/>
      <c r="L756" s="20"/>
    </row>
    <row r="757" spans="2:12" s="17" customFormat="1" x14ac:dyDescent="0.25">
      <c r="B757" s="5"/>
      <c r="C757" s="5"/>
      <c r="D757" s="5"/>
      <c r="E757" s="5"/>
      <c r="F757" s="5"/>
      <c r="G757" s="5"/>
      <c r="H757" s="5"/>
      <c r="I757" s="5"/>
      <c r="J757" s="20"/>
      <c r="K757" s="20"/>
      <c r="L757" s="20"/>
    </row>
    <row r="758" spans="2:12" s="17" customFormat="1" x14ac:dyDescent="0.25">
      <c r="B758" s="5"/>
      <c r="C758" s="5"/>
      <c r="D758" s="5"/>
      <c r="E758" s="5"/>
      <c r="F758" s="5"/>
      <c r="G758" s="5"/>
      <c r="H758" s="5"/>
      <c r="I758" s="5"/>
      <c r="J758" s="20"/>
      <c r="K758" s="20"/>
      <c r="L758" s="20"/>
    </row>
    <row r="759" spans="2:12" s="17" customFormat="1" x14ac:dyDescent="0.25">
      <c r="B759" s="5"/>
      <c r="C759" s="5"/>
      <c r="D759" s="5"/>
      <c r="E759" s="5"/>
      <c r="F759" s="5"/>
      <c r="G759" s="5"/>
      <c r="H759" s="5"/>
      <c r="I759" s="5"/>
      <c r="J759" s="20"/>
      <c r="K759" s="20"/>
      <c r="L759" s="20"/>
    </row>
    <row r="760" spans="2:12" s="17" customFormat="1" x14ac:dyDescent="0.25">
      <c r="B760" s="5"/>
      <c r="C760" s="5"/>
      <c r="D760" s="5"/>
      <c r="E760" s="5"/>
      <c r="F760" s="5"/>
      <c r="G760" s="5"/>
      <c r="H760" s="5"/>
      <c r="I760" s="5"/>
      <c r="J760" s="20"/>
      <c r="K760" s="20"/>
      <c r="L760" s="20"/>
    </row>
    <row r="761" spans="2:12" s="17" customFormat="1" x14ac:dyDescent="0.25">
      <c r="B761" s="5"/>
      <c r="C761" s="5"/>
      <c r="D761" s="5"/>
      <c r="E761" s="5"/>
      <c r="F761" s="5"/>
      <c r="G761" s="5"/>
      <c r="H761" s="5"/>
      <c r="I761" s="5"/>
      <c r="J761" s="20"/>
      <c r="K761" s="20"/>
      <c r="L761" s="20"/>
    </row>
    <row r="762" spans="2:12" s="17" customFormat="1" x14ac:dyDescent="0.25">
      <c r="B762" s="5"/>
      <c r="C762" s="5"/>
      <c r="D762" s="5"/>
      <c r="E762" s="5"/>
      <c r="F762" s="5"/>
      <c r="G762" s="5"/>
      <c r="H762" s="5"/>
      <c r="I762" s="5"/>
      <c r="J762" s="20"/>
      <c r="K762" s="20"/>
      <c r="L762" s="20"/>
    </row>
    <row r="763" spans="2:12" s="17" customFormat="1" x14ac:dyDescent="0.25">
      <c r="B763" s="5"/>
      <c r="C763" s="5"/>
      <c r="D763" s="5"/>
      <c r="E763" s="5"/>
      <c r="F763" s="5"/>
      <c r="G763" s="5"/>
      <c r="H763" s="5"/>
      <c r="I763" s="5"/>
      <c r="J763" s="20"/>
      <c r="K763" s="20"/>
      <c r="L763" s="20"/>
    </row>
    <row r="764" spans="2:12" s="17" customFormat="1" x14ac:dyDescent="0.25">
      <c r="B764" s="5"/>
      <c r="C764" s="5"/>
      <c r="D764" s="5"/>
      <c r="E764" s="5"/>
      <c r="F764" s="5"/>
      <c r="G764" s="5"/>
      <c r="H764" s="5"/>
      <c r="I764" s="5"/>
      <c r="J764" s="20"/>
      <c r="K764" s="20"/>
      <c r="L764" s="20"/>
    </row>
    <row r="765" spans="2:12" s="17" customFormat="1" x14ac:dyDescent="0.25">
      <c r="B765" s="5"/>
      <c r="C765" s="5"/>
      <c r="D765" s="5"/>
      <c r="E765" s="5"/>
      <c r="F765" s="5"/>
      <c r="G765" s="5"/>
      <c r="H765" s="5"/>
      <c r="I765" s="5"/>
      <c r="J765" s="20"/>
      <c r="K765" s="20"/>
      <c r="L765" s="20"/>
    </row>
    <row r="766" spans="2:12" s="17" customFormat="1" x14ac:dyDescent="0.25">
      <c r="B766" s="5"/>
      <c r="C766" s="5"/>
      <c r="D766" s="5"/>
      <c r="E766" s="5"/>
      <c r="F766" s="5"/>
      <c r="G766" s="5"/>
      <c r="H766" s="5"/>
      <c r="I766" s="5"/>
      <c r="J766" s="20"/>
      <c r="K766" s="20"/>
      <c r="L766" s="20"/>
    </row>
    <row r="767" spans="2:12" s="17" customFormat="1" x14ac:dyDescent="0.25">
      <c r="B767" s="5"/>
      <c r="C767" s="5"/>
      <c r="D767" s="5"/>
      <c r="E767" s="5"/>
      <c r="F767" s="5"/>
      <c r="G767" s="5"/>
      <c r="H767" s="5"/>
      <c r="I767" s="5"/>
      <c r="J767" s="20"/>
      <c r="K767" s="20"/>
      <c r="L767" s="20"/>
    </row>
    <row r="768" spans="2:12" s="17" customFormat="1" x14ac:dyDescent="0.25">
      <c r="B768" s="5"/>
      <c r="C768" s="5"/>
      <c r="D768" s="5"/>
      <c r="E768" s="5"/>
      <c r="F768" s="5"/>
      <c r="G768" s="5"/>
      <c r="H768" s="5"/>
      <c r="I768" s="5"/>
      <c r="J768" s="20"/>
      <c r="K768" s="20"/>
      <c r="L768" s="20"/>
    </row>
    <row r="769" spans="2:12" s="17" customFormat="1" x14ac:dyDescent="0.25">
      <c r="B769" s="5"/>
      <c r="C769" s="5"/>
      <c r="D769" s="5"/>
      <c r="E769" s="5"/>
      <c r="F769" s="5"/>
      <c r="G769" s="5"/>
      <c r="H769" s="5"/>
      <c r="I769" s="5"/>
      <c r="J769" s="20"/>
      <c r="K769" s="20"/>
      <c r="L769" s="20"/>
    </row>
    <row r="770" spans="2:12" s="17" customFormat="1" x14ac:dyDescent="0.25">
      <c r="B770" s="5"/>
      <c r="C770" s="5"/>
      <c r="D770" s="5"/>
      <c r="E770" s="5"/>
      <c r="F770" s="5"/>
      <c r="G770" s="5"/>
      <c r="H770" s="5"/>
      <c r="I770" s="5"/>
      <c r="J770" s="20"/>
      <c r="K770" s="20"/>
      <c r="L770" s="20"/>
    </row>
    <row r="771" spans="2:12" s="17" customFormat="1" x14ac:dyDescent="0.25">
      <c r="B771" s="5"/>
      <c r="C771" s="5"/>
      <c r="D771" s="5"/>
      <c r="E771" s="5"/>
      <c r="F771" s="5"/>
      <c r="G771" s="5"/>
      <c r="H771" s="5"/>
      <c r="I771" s="5"/>
      <c r="J771" s="20"/>
      <c r="K771" s="20"/>
      <c r="L771" s="20"/>
    </row>
    <row r="772" spans="2:12" s="17" customFormat="1" x14ac:dyDescent="0.25">
      <c r="B772" s="5"/>
      <c r="C772" s="5"/>
      <c r="D772" s="5"/>
      <c r="E772" s="5"/>
      <c r="F772" s="5"/>
      <c r="G772" s="5"/>
      <c r="H772" s="5"/>
      <c r="I772" s="5"/>
      <c r="J772" s="20"/>
      <c r="K772" s="20"/>
      <c r="L772" s="20"/>
    </row>
    <row r="773" spans="2:12" s="17" customFormat="1" x14ac:dyDescent="0.25">
      <c r="B773" s="5"/>
      <c r="C773" s="5"/>
      <c r="D773" s="5"/>
      <c r="E773" s="5"/>
      <c r="F773" s="5"/>
      <c r="G773" s="5"/>
      <c r="H773" s="5"/>
      <c r="I773" s="5"/>
      <c r="J773" s="20"/>
      <c r="K773" s="20"/>
      <c r="L773" s="20"/>
    </row>
    <row r="774" spans="2:12" s="17" customFormat="1" x14ac:dyDescent="0.25">
      <c r="B774" s="5"/>
      <c r="C774" s="5"/>
      <c r="D774" s="5"/>
      <c r="E774" s="5"/>
      <c r="F774" s="5"/>
      <c r="G774" s="5"/>
      <c r="H774" s="5"/>
      <c r="I774" s="5"/>
      <c r="J774" s="20"/>
      <c r="K774" s="20"/>
      <c r="L774" s="20"/>
    </row>
    <row r="775" spans="2:12" s="17" customFormat="1" x14ac:dyDescent="0.25">
      <c r="B775" s="5"/>
      <c r="C775" s="5"/>
      <c r="D775" s="5"/>
      <c r="E775" s="5"/>
      <c r="F775" s="5"/>
      <c r="G775" s="5"/>
      <c r="H775" s="5"/>
      <c r="I775" s="5"/>
      <c r="J775" s="20"/>
      <c r="K775" s="20"/>
      <c r="L775" s="20"/>
    </row>
    <row r="776" spans="2:12" s="17" customFormat="1" x14ac:dyDescent="0.25">
      <c r="B776" s="5"/>
      <c r="C776" s="5"/>
      <c r="D776" s="5"/>
      <c r="E776" s="5"/>
      <c r="F776" s="5"/>
      <c r="G776" s="5"/>
      <c r="H776" s="5"/>
      <c r="I776" s="5"/>
      <c r="J776" s="20"/>
      <c r="K776" s="20"/>
      <c r="L776" s="20"/>
    </row>
    <row r="777" spans="2:12" s="17" customFormat="1" x14ac:dyDescent="0.25">
      <c r="B777" s="5"/>
      <c r="C777" s="5"/>
      <c r="D777" s="5"/>
      <c r="E777" s="5"/>
      <c r="F777" s="5"/>
      <c r="G777" s="5"/>
      <c r="H777" s="5"/>
      <c r="I777" s="5"/>
      <c r="J777" s="20"/>
      <c r="K777" s="20"/>
      <c r="L777" s="20"/>
    </row>
    <row r="778" spans="2:12" s="17" customFormat="1" x14ac:dyDescent="0.25">
      <c r="B778" s="5"/>
      <c r="C778" s="5"/>
      <c r="D778" s="5"/>
      <c r="E778" s="5"/>
      <c r="F778" s="5"/>
      <c r="G778" s="5"/>
      <c r="H778" s="5"/>
      <c r="I778" s="5"/>
      <c r="J778" s="20"/>
      <c r="K778" s="20"/>
      <c r="L778" s="20"/>
    </row>
    <row r="779" spans="2:12" s="17" customFormat="1" x14ac:dyDescent="0.25">
      <c r="B779" s="5"/>
      <c r="C779" s="5"/>
      <c r="D779" s="5"/>
      <c r="E779" s="5"/>
      <c r="F779" s="5"/>
      <c r="G779" s="5"/>
      <c r="H779" s="5"/>
      <c r="I779" s="5"/>
      <c r="J779" s="20"/>
      <c r="K779" s="20"/>
      <c r="L779" s="20"/>
    </row>
    <row r="780" spans="2:12" s="17" customFormat="1" x14ac:dyDescent="0.25">
      <c r="B780" s="5"/>
      <c r="C780" s="5"/>
      <c r="D780" s="5"/>
      <c r="E780" s="5"/>
      <c r="F780" s="5"/>
      <c r="G780" s="5"/>
      <c r="H780" s="5"/>
      <c r="I780" s="5"/>
      <c r="J780" s="20"/>
      <c r="K780" s="20"/>
      <c r="L780" s="20"/>
    </row>
    <row r="781" spans="2:12" s="17" customFormat="1" x14ac:dyDescent="0.25">
      <c r="B781" s="5"/>
      <c r="C781" s="5"/>
      <c r="D781" s="5"/>
      <c r="E781" s="5"/>
      <c r="F781" s="5"/>
      <c r="G781" s="5"/>
      <c r="H781" s="5"/>
      <c r="I781" s="5"/>
      <c r="J781" s="20"/>
      <c r="K781" s="20"/>
      <c r="L781" s="20"/>
    </row>
    <row r="782" spans="2:12" s="17" customFormat="1" x14ac:dyDescent="0.25">
      <c r="B782" s="5"/>
      <c r="C782" s="5"/>
      <c r="D782" s="5"/>
      <c r="E782" s="5"/>
      <c r="F782" s="5"/>
      <c r="G782" s="5"/>
      <c r="H782" s="5"/>
      <c r="I782" s="5"/>
      <c r="J782" s="20"/>
      <c r="K782" s="20"/>
      <c r="L782" s="20"/>
    </row>
    <row r="783" spans="2:12" s="17" customFormat="1" x14ac:dyDescent="0.25">
      <c r="B783" s="5"/>
      <c r="C783" s="5"/>
      <c r="D783" s="5"/>
      <c r="E783" s="5"/>
      <c r="F783" s="5"/>
      <c r="G783" s="5"/>
      <c r="H783" s="5"/>
      <c r="I783" s="5"/>
      <c r="J783" s="20"/>
      <c r="K783" s="20"/>
      <c r="L783" s="20"/>
    </row>
    <row r="784" spans="2:12" s="17" customFormat="1" x14ac:dyDescent="0.25">
      <c r="B784" s="5"/>
      <c r="C784" s="5"/>
      <c r="D784" s="5"/>
      <c r="E784" s="5"/>
      <c r="F784" s="5"/>
      <c r="G784" s="5"/>
      <c r="H784" s="5"/>
      <c r="I784" s="5"/>
      <c r="J784" s="20"/>
      <c r="K784" s="20"/>
      <c r="L784" s="20"/>
    </row>
    <row r="785" spans="2:12" s="17" customFormat="1" x14ac:dyDescent="0.25">
      <c r="B785" s="5"/>
      <c r="C785" s="5"/>
      <c r="D785" s="5"/>
      <c r="E785" s="5"/>
      <c r="F785" s="5"/>
      <c r="G785" s="5"/>
      <c r="H785" s="5"/>
      <c r="I785" s="5"/>
      <c r="J785" s="20"/>
      <c r="K785" s="20"/>
      <c r="L785" s="20"/>
    </row>
    <row r="786" spans="2:12" s="17" customFormat="1" x14ac:dyDescent="0.25">
      <c r="B786" s="5"/>
      <c r="C786" s="5"/>
      <c r="D786" s="5"/>
      <c r="E786" s="5"/>
      <c r="F786" s="5"/>
      <c r="G786" s="5"/>
      <c r="H786" s="5"/>
      <c r="I786" s="5"/>
      <c r="J786" s="20"/>
      <c r="K786" s="20"/>
      <c r="L786" s="20"/>
    </row>
    <row r="787" spans="2:12" s="17" customFormat="1" x14ac:dyDescent="0.25">
      <c r="B787" s="5"/>
      <c r="C787" s="5"/>
      <c r="D787" s="5"/>
      <c r="E787" s="5"/>
      <c r="F787" s="5"/>
      <c r="G787" s="5"/>
      <c r="H787" s="5"/>
      <c r="I787" s="5"/>
      <c r="J787" s="20"/>
      <c r="K787" s="20"/>
      <c r="L787" s="20"/>
    </row>
    <row r="788" spans="2:12" s="17" customFormat="1" x14ac:dyDescent="0.25">
      <c r="B788" s="5"/>
      <c r="C788" s="5"/>
      <c r="D788" s="5"/>
      <c r="E788" s="5"/>
      <c r="F788" s="5"/>
      <c r="G788" s="5"/>
      <c r="H788" s="5"/>
      <c r="I788" s="5"/>
      <c r="J788" s="20"/>
      <c r="K788" s="20"/>
      <c r="L788" s="20"/>
    </row>
    <row r="789" spans="2:12" s="17" customFormat="1" x14ac:dyDescent="0.25">
      <c r="B789" s="5"/>
      <c r="C789" s="5"/>
      <c r="D789" s="5"/>
      <c r="E789" s="5"/>
      <c r="F789" s="5"/>
      <c r="G789" s="5"/>
      <c r="H789" s="5"/>
      <c r="I789" s="5"/>
      <c r="J789" s="20"/>
      <c r="K789" s="20"/>
      <c r="L789" s="20"/>
    </row>
    <row r="790" spans="2:12" s="17" customFormat="1" x14ac:dyDescent="0.25">
      <c r="B790" s="5"/>
      <c r="C790" s="5"/>
      <c r="D790" s="5"/>
      <c r="E790" s="5"/>
      <c r="F790" s="5"/>
      <c r="G790" s="5"/>
      <c r="H790" s="5"/>
      <c r="I790" s="5"/>
      <c r="J790" s="20"/>
      <c r="K790" s="20"/>
      <c r="L790" s="20"/>
    </row>
    <row r="791" spans="2:12" s="17" customFormat="1" x14ac:dyDescent="0.25">
      <c r="B791" s="5"/>
      <c r="C791" s="5"/>
      <c r="D791" s="5"/>
      <c r="E791" s="5"/>
      <c r="F791" s="5"/>
      <c r="G791" s="5"/>
      <c r="H791" s="5"/>
      <c r="I791" s="5"/>
      <c r="J791" s="20"/>
      <c r="K791" s="20"/>
      <c r="L791" s="20"/>
    </row>
    <row r="792" spans="2:12" s="17" customFormat="1" x14ac:dyDescent="0.25">
      <c r="B792" s="5"/>
      <c r="C792" s="5"/>
      <c r="D792" s="5"/>
      <c r="E792" s="5"/>
      <c r="F792" s="5"/>
      <c r="G792" s="5"/>
      <c r="H792" s="5"/>
      <c r="I792" s="5"/>
      <c r="J792" s="20"/>
      <c r="K792" s="20"/>
      <c r="L792" s="20"/>
    </row>
    <row r="793" spans="2:12" s="17" customFormat="1" x14ac:dyDescent="0.25">
      <c r="B793" s="5"/>
      <c r="C793" s="5"/>
      <c r="D793" s="5"/>
      <c r="E793" s="5"/>
      <c r="F793" s="5"/>
      <c r="G793" s="5"/>
      <c r="H793" s="5"/>
      <c r="I793" s="5"/>
      <c r="J793" s="20"/>
      <c r="K793" s="20"/>
      <c r="L793" s="20"/>
    </row>
    <row r="794" spans="2:12" s="17" customFormat="1" x14ac:dyDescent="0.25">
      <c r="B794" s="5"/>
      <c r="C794" s="5"/>
      <c r="D794" s="5"/>
      <c r="E794" s="5"/>
      <c r="F794" s="5"/>
      <c r="G794" s="5"/>
      <c r="H794" s="5"/>
      <c r="I794" s="5"/>
      <c r="J794" s="20"/>
      <c r="K794" s="20"/>
      <c r="L794" s="20"/>
    </row>
    <row r="795" spans="2:12" s="17" customFormat="1" x14ac:dyDescent="0.25">
      <c r="B795" s="5"/>
      <c r="C795" s="5"/>
      <c r="D795" s="5"/>
      <c r="E795" s="5"/>
      <c r="F795" s="5"/>
      <c r="G795" s="5"/>
      <c r="H795" s="5"/>
      <c r="I795" s="5"/>
      <c r="J795" s="20"/>
      <c r="K795" s="20"/>
      <c r="L795" s="20"/>
    </row>
    <row r="796" spans="2:12" s="17" customFormat="1" x14ac:dyDescent="0.25">
      <c r="B796" s="5"/>
      <c r="C796" s="5"/>
      <c r="D796" s="5"/>
      <c r="E796" s="5"/>
      <c r="F796" s="5"/>
      <c r="G796" s="5"/>
      <c r="H796" s="5"/>
      <c r="I796" s="5"/>
      <c r="J796" s="20"/>
      <c r="K796" s="20"/>
      <c r="L796" s="20"/>
    </row>
    <row r="797" spans="2:12" s="17" customFormat="1" x14ac:dyDescent="0.25">
      <c r="B797" s="5"/>
      <c r="C797" s="5"/>
      <c r="D797" s="5"/>
      <c r="E797" s="5"/>
      <c r="F797" s="5"/>
      <c r="G797" s="5"/>
      <c r="H797" s="5"/>
      <c r="I797" s="5"/>
      <c r="J797" s="20"/>
      <c r="K797" s="20"/>
      <c r="L797" s="20"/>
    </row>
    <row r="798" spans="2:12" s="17" customFormat="1" x14ac:dyDescent="0.25">
      <c r="B798" s="5"/>
      <c r="C798" s="5"/>
      <c r="D798" s="5"/>
      <c r="E798" s="5"/>
      <c r="F798" s="5"/>
      <c r="G798" s="5"/>
      <c r="H798" s="5"/>
      <c r="I798" s="5"/>
      <c r="J798" s="20"/>
      <c r="K798" s="20"/>
      <c r="L798" s="20"/>
    </row>
    <row r="799" spans="2:12" s="17" customFormat="1" x14ac:dyDescent="0.25">
      <c r="B799" s="5"/>
      <c r="C799" s="5"/>
      <c r="D799" s="5"/>
      <c r="E799" s="5"/>
      <c r="F799" s="5"/>
      <c r="G799" s="5"/>
      <c r="H799" s="5"/>
      <c r="I799" s="5"/>
      <c r="J799" s="20"/>
      <c r="K799" s="20"/>
      <c r="L799" s="20"/>
    </row>
    <row r="800" spans="2:12" s="17" customFormat="1" x14ac:dyDescent="0.25">
      <c r="B800" s="5"/>
      <c r="C800" s="5"/>
      <c r="D800" s="5"/>
      <c r="E800" s="5"/>
      <c r="F800" s="5"/>
      <c r="G800" s="5"/>
      <c r="H800" s="5"/>
      <c r="I800" s="5"/>
      <c r="J800" s="20"/>
      <c r="K800" s="20"/>
      <c r="L800" s="20"/>
    </row>
    <row r="801" spans="2:12" s="17" customFormat="1" x14ac:dyDescent="0.25">
      <c r="B801" s="5"/>
      <c r="C801" s="5"/>
      <c r="D801" s="5"/>
      <c r="E801" s="5"/>
      <c r="F801" s="5"/>
      <c r="G801" s="5"/>
      <c r="H801" s="5"/>
      <c r="I801" s="5"/>
      <c r="J801" s="20"/>
      <c r="K801" s="20"/>
      <c r="L801" s="20"/>
    </row>
    <row r="802" spans="2:12" s="17" customFormat="1" x14ac:dyDescent="0.25">
      <c r="B802" s="5"/>
      <c r="C802" s="5"/>
      <c r="D802" s="5"/>
      <c r="E802" s="5"/>
      <c r="F802" s="5"/>
      <c r="G802" s="5"/>
      <c r="H802" s="5"/>
      <c r="I802" s="5"/>
      <c r="J802" s="20"/>
      <c r="K802" s="20"/>
      <c r="L802" s="20"/>
    </row>
    <row r="803" spans="2:12" s="17" customFormat="1" x14ac:dyDescent="0.25">
      <c r="B803" s="5"/>
      <c r="C803" s="5"/>
      <c r="D803" s="5"/>
      <c r="E803" s="5"/>
      <c r="F803" s="5"/>
      <c r="G803" s="5"/>
      <c r="H803" s="5"/>
      <c r="I803" s="5"/>
      <c r="J803" s="20"/>
      <c r="K803" s="20"/>
      <c r="L803" s="20"/>
    </row>
    <row r="804" spans="2:12" s="17" customFormat="1" x14ac:dyDescent="0.25">
      <c r="B804" s="5"/>
      <c r="C804" s="5"/>
      <c r="D804" s="5"/>
      <c r="E804" s="5"/>
      <c r="F804" s="5"/>
      <c r="G804" s="5"/>
      <c r="H804" s="5"/>
      <c r="I804" s="5"/>
      <c r="J804" s="20"/>
      <c r="K804" s="20"/>
      <c r="L804" s="20"/>
    </row>
    <row r="805" spans="2:12" s="17" customFormat="1" x14ac:dyDescent="0.25">
      <c r="B805" s="5"/>
      <c r="C805" s="5"/>
      <c r="D805" s="5"/>
      <c r="E805" s="5"/>
      <c r="F805" s="5"/>
      <c r="G805" s="5"/>
      <c r="H805" s="5"/>
      <c r="I805" s="5"/>
      <c r="J805" s="20"/>
      <c r="K805" s="20"/>
      <c r="L805" s="20"/>
    </row>
    <row r="806" spans="2:12" s="17" customFormat="1" x14ac:dyDescent="0.25">
      <c r="B806" s="5"/>
      <c r="C806" s="5"/>
      <c r="D806" s="5"/>
      <c r="E806" s="5"/>
      <c r="F806" s="5"/>
      <c r="G806" s="5"/>
      <c r="H806" s="5"/>
      <c r="I806" s="5"/>
      <c r="J806" s="20"/>
      <c r="K806" s="20"/>
      <c r="L806" s="20"/>
    </row>
    <row r="807" spans="2:12" s="17" customFormat="1" x14ac:dyDescent="0.25">
      <c r="B807" s="5"/>
      <c r="C807" s="5"/>
      <c r="D807" s="5"/>
      <c r="E807" s="5"/>
      <c r="F807" s="5"/>
      <c r="G807" s="5"/>
      <c r="H807" s="5"/>
      <c r="I807" s="5"/>
      <c r="J807" s="20"/>
      <c r="K807" s="20"/>
      <c r="L807" s="20"/>
    </row>
    <row r="808" spans="2:12" s="17" customFormat="1" x14ac:dyDescent="0.25">
      <c r="B808" s="5"/>
      <c r="C808" s="5"/>
      <c r="D808" s="5"/>
      <c r="E808" s="5"/>
      <c r="F808" s="5"/>
      <c r="G808" s="5"/>
      <c r="H808" s="5"/>
      <c r="I808" s="5"/>
      <c r="J808" s="20"/>
      <c r="K808" s="20"/>
      <c r="L808" s="20"/>
    </row>
    <row r="809" spans="2:12" s="17" customFormat="1" x14ac:dyDescent="0.25">
      <c r="B809" s="5"/>
      <c r="C809" s="5"/>
      <c r="D809" s="5"/>
      <c r="E809" s="5"/>
      <c r="F809" s="5"/>
      <c r="G809" s="5"/>
      <c r="H809" s="5"/>
      <c r="I809" s="5"/>
      <c r="J809" s="20"/>
      <c r="K809" s="20"/>
      <c r="L809" s="20"/>
    </row>
    <row r="810" spans="2:12" s="17" customFormat="1" x14ac:dyDescent="0.25">
      <c r="B810" s="5"/>
      <c r="C810" s="5"/>
      <c r="D810" s="5"/>
      <c r="E810" s="5"/>
      <c r="F810" s="5"/>
      <c r="G810" s="5"/>
      <c r="H810" s="5"/>
      <c r="I810" s="5"/>
      <c r="J810" s="20"/>
      <c r="K810" s="20"/>
      <c r="L810" s="20"/>
    </row>
    <row r="811" spans="2:12" s="17" customFormat="1" x14ac:dyDescent="0.25">
      <c r="B811" s="5"/>
      <c r="C811" s="5"/>
      <c r="D811" s="5"/>
      <c r="E811" s="5"/>
      <c r="F811" s="5"/>
      <c r="G811" s="5"/>
      <c r="H811" s="5"/>
      <c r="I811" s="5"/>
      <c r="J811" s="20"/>
      <c r="K811" s="20"/>
      <c r="L811" s="20"/>
    </row>
    <row r="812" spans="2:12" s="17" customFormat="1" x14ac:dyDescent="0.25">
      <c r="B812" s="5"/>
      <c r="C812" s="5"/>
      <c r="D812" s="5"/>
      <c r="E812" s="5"/>
      <c r="F812" s="5"/>
      <c r="G812" s="5"/>
      <c r="H812" s="5"/>
      <c r="I812" s="5"/>
      <c r="J812" s="20"/>
      <c r="K812" s="20"/>
      <c r="L812" s="20"/>
    </row>
    <row r="813" spans="2:12" s="17" customFormat="1" x14ac:dyDescent="0.25">
      <c r="B813" s="5"/>
      <c r="C813" s="5"/>
      <c r="D813" s="5"/>
      <c r="E813" s="5"/>
      <c r="F813" s="5"/>
      <c r="G813" s="5"/>
      <c r="H813" s="5"/>
      <c r="I813" s="5"/>
      <c r="J813" s="20"/>
      <c r="K813" s="20"/>
      <c r="L813" s="20"/>
    </row>
    <row r="814" spans="2:12" s="17" customFormat="1" x14ac:dyDescent="0.25">
      <c r="B814" s="5"/>
      <c r="C814" s="5"/>
      <c r="D814" s="5"/>
      <c r="E814" s="5"/>
      <c r="F814" s="5"/>
      <c r="G814" s="5"/>
      <c r="H814" s="5"/>
      <c r="I814" s="5"/>
      <c r="J814" s="20"/>
      <c r="K814" s="20"/>
      <c r="L814" s="20"/>
    </row>
    <row r="815" spans="2:12" s="17" customFormat="1" x14ac:dyDescent="0.25">
      <c r="B815" s="5"/>
      <c r="C815" s="5"/>
      <c r="D815" s="5"/>
      <c r="E815" s="5"/>
      <c r="F815" s="5"/>
      <c r="G815" s="5"/>
      <c r="H815" s="5"/>
      <c r="I815" s="5"/>
      <c r="J815" s="20"/>
      <c r="K815" s="20"/>
      <c r="L815" s="20"/>
    </row>
    <row r="816" spans="2:12" s="17" customFormat="1" x14ac:dyDescent="0.25">
      <c r="B816" s="5"/>
      <c r="C816" s="5"/>
      <c r="D816" s="5"/>
      <c r="E816" s="5"/>
      <c r="F816" s="5"/>
      <c r="G816" s="5"/>
      <c r="H816" s="5"/>
      <c r="I816" s="5"/>
      <c r="J816" s="20"/>
      <c r="K816" s="20"/>
      <c r="L816" s="20"/>
    </row>
    <row r="817" spans="2:12" s="17" customFormat="1" x14ac:dyDescent="0.25">
      <c r="B817" s="5"/>
      <c r="C817" s="5"/>
      <c r="D817" s="5"/>
      <c r="E817" s="5"/>
      <c r="F817" s="5"/>
      <c r="G817" s="5"/>
      <c r="H817" s="5"/>
      <c r="I817" s="5"/>
      <c r="J817" s="20"/>
      <c r="K817" s="20"/>
      <c r="L817" s="20"/>
    </row>
    <row r="818" spans="2:12" s="17" customFormat="1" x14ac:dyDescent="0.25">
      <c r="B818" s="5"/>
      <c r="C818" s="5"/>
      <c r="D818" s="5"/>
      <c r="E818" s="5"/>
      <c r="F818" s="5"/>
      <c r="G818" s="5"/>
      <c r="H818" s="5"/>
      <c r="I818" s="5"/>
      <c r="J818" s="20"/>
      <c r="K818" s="20"/>
      <c r="L818" s="20"/>
    </row>
    <row r="819" spans="2:12" s="17" customFormat="1" x14ac:dyDescent="0.25">
      <c r="B819" s="5"/>
      <c r="C819" s="5"/>
      <c r="D819" s="5"/>
      <c r="E819" s="5"/>
      <c r="F819" s="5"/>
      <c r="G819" s="5"/>
      <c r="H819" s="5"/>
      <c r="I819" s="5"/>
      <c r="J819" s="20"/>
      <c r="K819" s="20"/>
      <c r="L819" s="20"/>
    </row>
    <row r="820" spans="2:12" s="17" customFormat="1" x14ac:dyDescent="0.25">
      <c r="B820" s="5"/>
      <c r="C820" s="5"/>
      <c r="D820" s="5"/>
      <c r="E820" s="5"/>
      <c r="F820" s="5"/>
      <c r="G820" s="5"/>
      <c r="H820" s="5"/>
      <c r="I820" s="5"/>
      <c r="J820" s="20"/>
      <c r="K820" s="20"/>
      <c r="L820" s="20"/>
    </row>
    <row r="821" spans="2:12" s="17" customFormat="1" x14ac:dyDescent="0.25">
      <c r="B821" s="5"/>
      <c r="C821" s="5"/>
      <c r="D821" s="5"/>
      <c r="E821" s="5"/>
      <c r="F821" s="5"/>
      <c r="G821" s="5"/>
      <c r="H821" s="5"/>
      <c r="I821" s="5"/>
      <c r="J821" s="20"/>
      <c r="K821" s="20"/>
      <c r="L821" s="20"/>
    </row>
    <row r="822" spans="2:12" s="17" customFormat="1" x14ac:dyDescent="0.25">
      <c r="B822" s="5"/>
      <c r="C822" s="5"/>
      <c r="D822" s="5"/>
      <c r="E822" s="5"/>
      <c r="F822" s="5"/>
      <c r="G822" s="5"/>
      <c r="H822" s="5"/>
      <c r="I822" s="5"/>
      <c r="J822" s="20"/>
      <c r="K822" s="20"/>
      <c r="L822" s="20"/>
    </row>
    <row r="823" spans="2:12" s="17" customFormat="1" x14ac:dyDescent="0.25">
      <c r="B823" s="5"/>
      <c r="C823" s="5"/>
      <c r="D823" s="5"/>
      <c r="E823" s="5"/>
      <c r="F823" s="5"/>
      <c r="G823" s="5"/>
      <c r="H823" s="5"/>
      <c r="I823" s="5"/>
      <c r="J823" s="20"/>
      <c r="K823" s="20"/>
      <c r="L823" s="20"/>
    </row>
    <row r="824" spans="2:12" s="17" customFormat="1" x14ac:dyDescent="0.25">
      <c r="B824" s="5"/>
      <c r="C824" s="5"/>
      <c r="D824" s="5"/>
      <c r="E824" s="5"/>
      <c r="F824" s="5"/>
      <c r="G824" s="5"/>
      <c r="H824" s="5"/>
      <c r="I824" s="5"/>
      <c r="J824" s="20"/>
      <c r="K824" s="20"/>
      <c r="L824" s="20"/>
    </row>
    <row r="825" spans="2:12" s="17" customFormat="1" x14ac:dyDescent="0.25">
      <c r="B825" s="5"/>
      <c r="C825" s="5"/>
      <c r="D825" s="5"/>
      <c r="E825" s="5"/>
      <c r="F825" s="5"/>
      <c r="G825" s="5"/>
      <c r="H825" s="5"/>
      <c r="I825" s="5"/>
      <c r="J825" s="20"/>
      <c r="K825" s="20"/>
      <c r="L825" s="20"/>
    </row>
    <row r="826" spans="2:12" s="17" customFormat="1" x14ac:dyDescent="0.25">
      <c r="B826" s="5"/>
      <c r="C826" s="5"/>
      <c r="D826" s="5"/>
      <c r="E826" s="5"/>
      <c r="F826" s="5"/>
      <c r="G826" s="5"/>
      <c r="H826" s="5"/>
      <c r="I826" s="5"/>
      <c r="J826" s="20"/>
      <c r="K826" s="20"/>
      <c r="L826" s="20"/>
    </row>
    <row r="827" spans="2:12" s="17" customFormat="1" x14ac:dyDescent="0.25">
      <c r="B827" s="5"/>
      <c r="C827" s="5"/>
      <c r="D827" s="5"/>
      <c r="E827" s="5"/>
      <c r="F827" s="5"/>
      <c r="G827" s="5"/>
      <c r="H827" s="5"/>
      <c r="I827" s="5"/>
      <c r="J827" s="20"/>
      <c r="K827" s="20"/>
      <c r="L827" s="20"/>
    </row>
    <row r="828" spans="2:12" s="17" customFormat="1" x14ac:dyDescent="0.25">
      <c r="B828" s="5"/>
      <c r="C828" s="5"/>
      <c r="D828" s="5"/>
      <c r="E828" s="5"/>
      <c r="F828" s="5"/>
      <c r="G828" s="5"/>
      <c r="H828" s="5"/>
      <c r="I828" s="5"/>
      <c r="J828" s="20"/>
      <c r="K828" s="20"/>
      <c r="L828" s="20"/>
    </row>
    <row r="829" spans="2:12" s="17" customFormat="1" x14ac:dyDescent="0.25">
      <c r="B829" s="5"/>
      <c r="C829" s="5"/>
      <c r="D829" s="5"/>
      <c r="E829" s="5"/>
      <c r="F829" s="5"/>
      <c r="G829" s="5"/>
      <c r="H829" s="5"/>
      <c r="I829" s="5"/>
      <c r="J829" s="20"/>
      <c r="K829" s="20"/>
      <c r="L829" s="20"/>
    </row>
    <row r="830" spans="2:12" s="17" customFormat="1" x14ac:dyDescent="0.25">
      <c r="B830" s="5"/>
      <c r="C830" s="5"/>
      <c r="D830" s="5"/>
      <c r="E830" s="5"/>
      <c r="F830" s="5"/>
      <c r="G830" s="5"/>
      <c r="H830" s="5"/>
      <c r="I830" s="5"/>
      <c r="J830" s="20"/>
      <c r="K830" s="20"/>
      <c r="L830" s="20"/>
    </row>
    <row r="831" spans="2:12" s="17" customFormat="1" x14ac:dyDescent="0.25">
      <c r="B831" s="5"/>
      <c r="C831" s="5"/>
      <c r="D831" s="5"/>
      <c r="E831" s="5"/>
      <c r="F831" s="5"/>
      <c r="G831" s="5"/>
      <c r="H831" s="5"/>
      <c r="I831" s="5"/>
      <c r="J831" s="20"/>
      <c r="K831" s="20"/>
      <c r="L831" s="20"/>
    </row>
    <row r="832" spans="2:12" s="17" customFormat="1" x14ac:dyDescent="0.25">
      <c r="B832" s="5"/>
      <c r="C832" s="5"/>
      <c r="D832" s="5"/>
      <c r="E832" s="5"/>
      <c r="F832" s="5"/>
      <c r="G832" s="5"/>
      <c r="H832" s="5"/>
      <c r="I832" s="5"/>
      <c r="J832" s="20"/>
      <c r="K832" s="20"/>
      <c r="L832" s="20"/>
    </row>
    <row r="833" spans="2:12" s="17" customFormat="1" x14ac:dyDescent="0.25">
      <c r="B833" s="5"/>
      <c r="C833" s="5"/>
      <c r="D833" s="5"/>
      <c r="E833" s="5"/>
      <c r="F833" s="5"/>
      <c r="G833" s="5"/>
      <c r="H833" s="5"/>
      <c r="I833" s="5"/>
      <c r="J833" s="20"/>
      <c r="K833" s="20"/>
      <c r="L833" s="20"/>
    </row>
    <row r="834" spans="2:12" s="17" customFormat="1" x14ac:dyDescent="0.25">
      <c r="B834" s="5"/>
      <c r="C834" s="5"/>
      <c r="D834" s="5"/>
      <c r="E834" s="5"/>
      <c r="F834" s="5"/>
      <c r="G834" s="5"/>
      <c r="H834" s="5"/>
      <c r="I834" s="5"/>
      <c r="J834" s="20"/>
      <c r="K834" s="20"/>
      <c r="L834" s="20"/>
    </row>
    <row r="835" spans="2:12" s="17" customFormat="1" x14ac:dyDescent="0.25">
      <c r="B835" s="5"/>
      <c r="C835" s="5"/>
      <c r="D835" s="5"/>
      <c r="E835" s="5"/>
      <c r="F835" s="5"/>
      <c r="G835" s="5"/>
      <c r="H835" s="5"/>
      <c r="I835" s="5"/>
      <c r="J835" s="20"/>
      <c r="K835" s="20"/>
      <c r="L835" s="20"/>
    </row>
    <row r="836" spans="2:12" s="17" customFormat="1" x14ac:dyDescent="0.25">
      <c r="B836" s="5"/>
      <c r="C836" s="5"/>
      <c r="D836" s="5"/>
      <c r="E836" s="5"/>
      <c r="F836" s="5"/>
      <c r="G836" s="5"/>
      <c r="H836" s="5"/>
      <c r="I836" s="5"/>
      <c r="J836" s="20"/>
      <c r="K836" s="20"/>
      <c r="L836" s="20"/>
    </row>
    <row r="837" spans="2:12" s="17" customFormat="1" x14ac:dyDescent="0.25">
      <c r="B837" s="5"/>
      <c r="C837" s="5"/>
      <c r="D837" s="5"/>
      <c r="E837" s="5"/>
      <c r="F837" s="5"/>
      <c r="G837" s="5"/>
      <c r="H837" s="5"/>
      <c r="I837" s="5"/>
      <c r="J837" s="20"/>
      <c r="K837" s="20"/>
      <c r="L837" s="20"/>
    </row>
    <row r="838" spans="2:12" s="17" customFormat="1" x14ac:dyDescent="0.25">
      <c r="B838" s="5"/>
      <c r="C838" s="5"/>
      <c r="D838" s="5"/>
      <c r="E838" s="5"/>
      <c r="F838" s="5"/>
      <c r="G838" s="5"/>
      <c r="H838" s="5"/>
      <c r="I838" s="5"/>
      <c r="J838" s="20"/>
      <c r="K838" s="20"/>
      <c r="L838" s="20"/>
    </row>
    <row r="839" spans="2:12" s="17" customFormat="1" x14ac:dyDescent="0.25">
      <c r="B839" s="5"/>
      <c r="C839" s="5"/>
      <c r="D839" s="5"/>
      <c r="E839" s="5"/>
      <c r="F839" s="5"/>
      <c r="G839" s="5"/>
      <c r="H839" s="5"/>
      <c r="I839" s="5"/>
      <c r="J839" s="20"/>
      <c r="K839" s="20"/>
      <c r="L839" s="20"/>
    </row>
    <row r="840" spans="2:12" s="17" customFormat="1" x14ac:dyDescent="0.25">
      <c r="B840" s="5"/>
      <c r="C840" s="5"/>
      <c r="D840" s="5"/>
      <c r="E840" s="5"/>
      <c r="F840" s="5"/>
      <c r="G840" s="5"/>
      <c r="H840" s="5"/>
      <c r="I840" s="5"/>
      <c r="J840" s="20"/>
      <c r="K840" s="20"/>
      <c r="L840" s="20"/>
    </row>
    <row r="841" spans="2:12" s="17" customFormat="1" x14ac:dyDescent="0.25">
      <c r="B841" s="5"/>
      <c r="C841" s="5"/>
      <c r="D841" s="5"/>
      <c r="E841" s="5"/>
      <c r="F841" s="5"/>
      <c r="G841" s="5"/>
      <c r="H841" s="5"/>
      <c r="I841" s="5"/>
      <c r="J841" s="20"/>
      <c r="K841" s="20"/>
      <c r="L841" s="20"/>
    </row>
    <row r="842" spans="2:12" s="17" customFormat="1" x14ac:dyDescent="0.25">
      <c r="B842" s="5"/>
      <c r="C842" s="5"/>
      <c r="D842" s="5"/>
      <c r="E842" s="5"/>
      <c r="F842" s="5"/>
      <c r="G842" s="5"/>
      <c r="H842" s="5"/>
      <c r="I842" s="5"/>
      <c r="J842" s="20"/>
      <c r="K842" s="20"/>
      <c r="L842" s="20"/>
    </row>
    <row r="843" spans="2:12" s="17" customFormat="1" x14ac:dyDescent="0.25">
      <c r="B843" s="5"/>
      <c r="C843" s="5"/>
      <c r="D843" s="5"/>
      <c r="E843" s="5"/>
      <c r="F843" s="5"/>
      <c r="G843" s="5"/>
      <c r="H843" s="5"/>
      <c r="I843" s="5"/>
      <c r="J843" s="20"/>
      <c r="K843" s="20"/>
      <c r="L843" s="20"/>
    </row>
    <row r="844" spans="2:12" s="17" customFormat="1" x14ac:dyDescent="0.25">
      <c r="B844" s="5"/>
      <c r="C844" s="5"/>
      <c r="D844" s="5"/>
      <c r="E844" s="5"/>
      <c r="F844" s="5"/>
      <c r="G844" s="5"/>
      <c r="H844" s="5"/>
      <c r="I844" s="5"/>
      <c r="J844" s="20"/>
      <c r="K844" s="20"/>
      <c r="L844" s="20"/>
    </row>
    <row r="845" spans="2:12" s="17" customFormat="1" x14ac:dyDescent="0.25">
      <c r="B845" s="5"/>
      <c r="C845" s="5"/>
      <c r="D845" s="5"/>
      <c r="E845" s="5"/>
      <c r="F845" s="5"/>
      <c r="G845" s="5"/>
      <c r="H845" s="5"/>
      <c r="I845" s="5"/>
      <c r="J845" s="20"/>
      <c r="K845" s="20"/>
      <c r="L845" s="20"/>
    </row>
    <row r="846" spans="2:12" s="17" customFormat="1" x14ac:dyDescent="0.25">
      <c r="B846" s="5"/>
      <c r="C846" s="5"/>
      <c r="D846" s="5"/>
      <c r="E846" s="5"/>
      <c r="F846" s="5"/>
      <c r="G846" s="5"/>
      <c r="H846" s="5"/>
      <c r="I846" s="5"/>
      <c r="J846" s="20"/>
      <c r="K846" s="20"/>
      <c r="L846" s="20"/>
    </row>
    <row r="847" spans="2:12" s="17" customFormat="1" x14ac:dyDescent="0.25">
      <c r="B847" s="5"/>
      <c r="C847" s="5"/>
      <c r="D847" s="5"/>
      <c r="E847" s="5"/>
      <c r="F847" s="5"/>
      <c r="G847" s="5"/>
      <c r="H847" s="5"/>
      <c r="I847" s="5"/>
      <c r="J847" s="20"/>
      <c r="K847" s="20"/>
      <c r="L847" s="20"/>
    </row>
    <row r="848" spans="2:12" s="17" customFormat="1" x14ac:dyDescent="0.25">
      <c r="B848" s="5"/>
      <c r="C848" s="5"/>
      <c r="D848" s="5"/>
      <c r="E848" s="5"/>
      <c r="F848" s="5"/>
      <c r="G848" s="5"/>
      <c r="H848" s="5"/>
      <c r="I848" s="5"/>
      <c r="J848" s="20"/>
      <c r="K848" s="20"/>
      <c r="L848" s="20"/>
    </row>
    <row r="849" spans="2:12" s="17" customFormat="1" x14ac:dyDescent="0.25">
      <c r="B849" s="5"/>
      <c r="C849" s="5"/>
      <c r="D849" s="5"/>
      <c r="E849" s="5"/>
      <c r="F849" s="5"/>
      <c r="G849" s="5"/>
      <c r="H849" s="5"/>
      <c r="I849" s="5"/>
      <c r="J849" s="20"/>
      <c r="K849" s="20"/>
      <c r="L849" s="20"/>
    </row>
    <row r="850" spans="2:12" s="17" customFormat="1" x14ac:dyDescent="0.25">
      <c r="B850" s="5"/>
      <c r="C850" s="5"/>
      <c r="D850" s="5"/>
      <c r="E850" s="5"/>
      <c r="F850" s="5"/>
      <c r="G850" s="5"/>
      <c r="H850" s="5"/>
      <c r="I850" s="5"/>
      <c r="J850" s="20"/>
      <c r="K850" s="20"/>
      <c r="L850" s="20"/>
    </row>
    <row r="851" spans="2:12" s="17" customFormat="1" x14ac:dyDescent="0.25">
      <c r="B851" s="5"/>
      <c r="C851" s="5"/>
      <c r="D851" s="5"/>
      <c r="E851" s="5"/>
      <c r="F851" s="5"/>
      <c r="G851" s="5"/>
      <c r="H851" s="5"/>
      <c r="I851" s="5"/>
      <c r="J851" s="20"/>
      <c r="K851" s="20"/>
      <c r="L851" s="20"/>
    </row>
    <row r="852" spans="2:12" s="17" customFormat="1" x14ac:dyDescent="0.25">
      <c r="B852" s="5"/>
      <c r="C852" s="5"/>
      <c r="D852" s="5"/>
      <c r="E852" s="5"/>
      <c r="F852" s="5"/>
      <c r="G852" s="5"/>
      <c r="H852" s="5"/>
      <c r="I852" s="5"/>
      <c r="J852" s="20"/>
      <c r="K852" s="20"/>
      <c r="L852" s="20"/>
    </row>
    <row r="853" spans="2:12" s="17" customFormat="1" x14ac:dyDescent="0.25">
      <c r="B853" s="5"/>
      <c r="C853" s="5"/>
      <c r="D853" s="5"/>
      <c r="E853" s="5"/>
      <c r="F853" s="5"/>
      <c r="G853" s="5"/>
      <c r="H853" s="5"/>
      <c r="I853" s="5"/>
      <c r="J853" s="20"/>
      <c r="K853" s="20"/>
      <c r="L853" s="20"/>
    </row>
    <row r="854" spans="2:12" s="17" customFormat="1" x14ac:dyDescent="0.25">
      <c r="B854" s="5"/>
      <c r="C854" s="5"/>
      <c r="D854" s="5"/>
      <c r="E854" s="5"/>
      <c r="F854" s="5"/>
      <c r="G854" s="5"/>
      <c r="H854" s="5"/>
      <c r="I854" s="5"/>
      <c r="J854" s="20"/>
      <c r="K854" s="20"/>
      <c r="L854" s="20"/>
    </row>
    <row r="855" spans="2:12" s="17" customFormat="1" x14ac:dyDescent="0.25">
      <c r="B855" s="5"/>
      <c r="C855" s="5"/>
      <c r="D855" s="5"/>
      <c r="E855" s="5"/>
      <c r="F855" s="5"/>
      <c r="G855" s="5"/>
      <c r="H855" s="5"/>
      <c r="I855" s="5"/>
      <c r="J855" s="20"/>
      <c r="K855" s="20"/>
      <c r="L855" s="20"/>
    </row>
    <row r="856" spans="2:12" s="17" customFormat="1" x14ac:dyDescent="0.25">
      <c r="B856" s="5"/>
      <c r="C856" s="5"/>
      <c r="D856" s="5"/>
      <c r="E856" s="5"/>
      <c r="F856" s="5"/>
      <c r="G856" s="5"/>
      <c r="H856" s="5"/>
      <c r="I856" s="5"/>
      <c r="J856" s="20"/>
      <c r="K856" s="20"/>
      <c r="L856" s="20"/>
    </row>
    <row r="857" spans="2:12" s="17" customFormat="1" x14ac:dyDescent="0.25">
      <c r="B857" s="5"/>
      <c r="C857" s="5"/>
      <c r="D857" s="5"/>
      <c r="E857" s="5"/>
      <c r="F857" s="5"/>
      <c r="G857" s="5"/>
      <c r="H857" s="5"/>
      <c r="I857" s="5"/>
      <c r="J857" s="20"/>
      <c r="K857" s="20"/>
      <c r="L857" s="20"/>
    </row>
    <row r="858" spans="2:12" s="17" customFormat="1" x14ac:dyDescent="0.25">
      <c r="B858" s="5"/>
      <c r="C858" s="5"/>
      <c r="D858" s="5"/>
      <c r="E858" s="5"/>
      <c r="F858" s="5"/>
      <c r="G858" s="5"/>
      <c r="H858" s="5"/>
      <c r="I858" s="5"/>
      <c r="J858" s="20"/>
      <c r="K858" s="20"/>
      <c r="L858" s="20"/>
    </row>
    <row r="859" spans="2:12" s="17" customFormat="1" x14ac:dyDescent="0.25">
      <c r="B859" s="5"/>
      <c r="C859" s="5"/>
      <c r="D859" s="5"/>
      <c r="E859" s="5"/>
      <c r="F859" s="5"/>
      <c r="G859" s="5"/>
      <c r="H859" s="5"/>
      <c r="I859" s="5"/>
      <c r="J859" s="20"/>
      <c r="K859" s="20"/>
      <c r="L859" s="20"/>
    </row>
    <row r="860" spans="2:12" s="17" customFormat="1" x14ac:dyDescent="0.25">
      <c r="B860" s="5"/>
      <c r="C860" s="5"/>
      <c r="D860" s="5"/>
      <c r="E860" s="5"/>
      <c r="F860" s="5"/>
      <c r="G860" s="5"/>
      <c r="H860" s="5"/>
      <c r="I860" s="5"/>
      <c r="J860" s="20"/>
      <c r="K860" s="20"/>
      <c r="L860" s="20"/>
    </row>
    <row r="861" spans="2:12" s="17" customFormat="1" x14ac:dyDescent="0.25">
      <c r="B861" s="5"/>
      <c r="C861" s="5"/>
      <c r="D861" s="5"/>
      <c r="E861" s="5"/>
      <c r="F861" s="5"/>
      <c r="G861" s="5"/>
      <c r="H861" s="5"/>
      <c r="I861" s="5"/>
      <c r="J861" s="20"/>
      <c r="K861" s="20"/>
      <c r="L861" s="20"/>
    </row>
    <row r="862" spans="2:12" s="17" customFormat="1" x14ac:dyDescent="0.25">
      <c r="B862" s="5"/>
      <c r="C862" s="5"/>
      <c r="D862" s="5"/>
      <c r="E862" s="5"/>
      <c r="F862" s="5"/>
      <c r="G862" s="5"/>
      <c r="H862" s="5"/>
      <c r="I862" s="5"/>
      <c r="J862" s="20"/>
      <c r="K862" s="20"/>
      <c r="L862" s="20"/>
    </row>
    <row r="863" spans="2:12" s="17" customFormat="1" x14ac:dyDescent="0.25">
      <c r="B863" s="5"/>
      <c r="C863" s="5"/>
      <c r="D863" s="5"/>
      <c r="E863" s="5"/>
      <c r="F863" s="5"/>
      <c r="G863" s="5"/>
      <c r="H863" s="5"/>
      <c r="I863" s="5"/>
      <c r="J863" s="20"/>
      <c r="K863" s="20"/>
      <c r="L863" s="20"/>
    </row>
    <row r="864" spans="2:12" s="17" customFormat="1" x14ac:dyDescent="0.25">
      <c r="B864" s="5"/>
      <c r="C864" s="5"/>
      <c r="D864" s="5"/>
      <c r="E864" s="5"/>
      <c r="F864" s="5"/>
      <c r="G864" s="5"/>
      <c r="H864" s="5"/>
      <c r="I864" s="5"/>
      <c r="J864" s="20"/>
      <c r="K864" s="20"/>
      <c r="L864" s="20"/>
    </row>
    <row r="865" spans="2:12" s="17" customFormat="1" x14ac:dyDescent="0.25">
      <c r="B865" s="5"/>
      <c r="C865" s="5"/>
      <c r="D865" s="5"/>
      <c r="E865" s="5"/>
      <c r="F865" s="5"/>
      <c r="G865" s="5"/>
      <c r="H865" s="5"/>
      <c r="I865" s="5"/>
      <c r="J865" s="20"/>
      <c r="K865" s="20"/>
      <c r="L865" s="20"/>
    </row>
    <row r="866" spans="2:12" s="17" customFormat="1" x14ac:dyDescent="0.25">
      <c r="B866" s="5"/>
      <c r="C866" s="5"/>
      <c r="D866" s="5"/>
      <c r="E866" s="5"/>
      <c r="F866" s="5"/>
      <c r="G866" s="5"/>
      <c r="H866" s="5"/>
      <c r="I866" s="5"/>
      <c r="J866" s="20"/>
      <c r="K866" s="20"/>
      <c r="L866" s="20"/>
    </row>
    <row r="867" spans="2:12" s="17" customFormat="1" x14ac:dyDescent="0.25">
      <c r="B867" s="5"/>
      <c r="C867" s="5"/>
      <c r="D867" s="5"/>
      <c r="E867" s="5"/>
      <c r="F867" s="5"/>
      <c r="G867" s="5"/>
      <c r="H867" s="5"/>
      <c r="I867" s="5"/>
      <c r="J867" s="20"/>
      <c r="K867" s="20"/>
      <c r="L867" s="20"/>
    </row>
    <row r="868" spans="2:12" s="17" customFormat="1" x14ac:dyDescent="0.25">
      <c r="B868" s="5"/>
      <c r="C868" s="5"/>
      <c r="D868" s="5"/>
      <c r="E868" s="5"/>
      <c r="F868" s="5"/>
      <c r="G868" s="5"/>
      <c r="H868" s="5"/>
      <c r="I868" s="5"/>
      <c r="J868" s="20"/>
      <c r="K868" s="20"/>
      <c r="L868" s="20"/>
    </row>
    <row r="869" spans="2:12" s="17" customFormat="1" x14ac:dyDescent="0.25">
      <c r="B869" s="5"/>
      <c r="C869" s="5"/>
      <c r="D869" s="5"/>
      <c r="E869" s="5"/>
      <c r="F869" s="5"/>
      <c r="G869" s="5"/>
      <c r="H869" s="5"/>
      <c r="I869" s="5"/>
      <c r="J869" s="20"/>
      <c r="K869" s="20"/>
      <c r="L869" s="20"/>
    </row>
    <row r="870" spans="2:12" s="17" customFormat="1" x14ac:dyDescent="0.25">
      <c r="B870" s="5"/>
      <c r="C870" s="5"/>
      <c r="D870" s="5"/>
      <c r="E870" s="5"/>
      <c r="F870" s="5"/>
      <c r="G870" s="5"/>
      <c r="H870" s="5"/>
      <c r="I870" s="5"/>
      <c r="J870" s="20"/>
      <c r="K870" s="20"/>
      <c r="L870" s="20"/>
    </row>
    <row r="871" spans="2:12" s="17" customFormat="1" x14ac:dyDescent="0.25">
      <c r="B871" s="5"/>
      <c r="C871" s="5"/>
      <c r="D871" s="5"/>
      <c r="E871" s="5"/>
      <c r="F871" s="5"/>
      <c r="G871" s="5"/>
      <c r="H871" s="5"/>
      <c r="I871" s="5"/>
      <c r="J871" s="20"/>
      <c r="K871" s="20"/>
      <c r="L871" s="20"/>
    </row>
    <row r="872" spans="2:12" s="17" customFormat="1" x14ac:dyDescent="0.25">
      <c r="B872" s="5"/>
      <c r="C872" s="5"/>
      <c r="D872" s="5"/>
      <c r="E872" s="5"/>
      <c r="F872" s="5"/>
      <c r="G872" s="5"/>
      <c r="H872" s="5"/>
      <c r="I872" s="5"/>
      <c r="J872" s="20"/>
      <c r="K872" s="20"/>
      <c r="L872" s="20"/>
    </row>
    <row r="873" spans="2:12" s="17" customFormat="1" x14ac:dyDescent="0.25">
      <c r="B873" s="5"/>
      <c r="C873" s="5"/>
      <c r="D873" s="5"/>
      <c r="E873" s="5"/>
      <c r="F873" s="5"/>
      <c r="G873" s="5"/>
      <c r="H873" s="5"/>
      <c r="I873" s="5"/>
      <c r="J873" s="20"/>
      <c r="K873" s="20"/>
      <c r="L873" s="20"/>
    </row>
    <row r="874" spans="2:12" s="17" customFormat="1" x14ac:dyDescent="0.25">
      <c r="B874" s="5"/>
      <c r="C874" s="5"/>
      <c r="D874" s="5"/>
      <c r="E874" s="5"/>
      <c r="F874" s="5"/>
      <c r="G874" s="5"/>
      <c r="H874" s="5"/>
      <c r="I874" s="5"/>
      <c r="J874" s="20"/>
      <c r="K874" s="20"/>
      <c r="L874" s="20"/>
    </row>
    <row r="875" spans="2:12" s="17" customFormat="1" x14ac:dyDescent="0.25">
      <c r="B875" s="5"/>
      <c r="C875" s="5"/>
      <c r="D875" s="5"/>
      <c r="E875" s="5"/>
      <c r="F875" s="5"/>
      <c r="G875" s="5"/>
      <c r="H875" s="5"/>
      <c r="I875" s="5"/>
      <c r="J875" s="20"/>
      <c r="K875" s="20"/>
      <c r="L875" s="20"/>
    </row>
    <row r="876" spans="2:12" s="17" customFormat="1" x14ac:dyDescent="0.25">
      <c r="B876" s="5"/>
      <c r="C876" s="5"/>
      <c r="D876" s="5"/>
      <c r="E876" s="5"/>
      <c r="F876" s="5"/>
      <c r="G876" s="5"/>
      <c r="H876" s="5"/>
      <c r="I876" s="5"/>
      <c r="J876" s="20"/>
      <c r="K876" s="20"/>
      <c r="L876" s="20"/>
    </row>
    <row r="877" spans="2:12" s="17" customFormat="1" x14ac:dyDescent="0.25">
      <c r="B877" s="5"/>
      <c r="C877" s="5"/>
      <c r="D877" s="5"/>
      <c r="E877" s="5"/>
      <c r="F877" s="5"/>
      <c r="G877" s="5"/>
      <c r="H877" s="5"/>
      <c r="I877" s="5"/>
      <c r="J877" s="20"/>
      <c r="K877" s="20"/>
      <c r="L877" s="20"/>
    </row>
    <row r="878" spans="2:12" s="17" customFormat="1" x14ac:dyDescent="0.25">
      <c r="B878" s="5"/>
      <c r="C878" s="5"/>
      <c r="D878" s="5"/>
      <c r="E878" s="5"/>
      <c r="F878" s="5"/>
      <c r="G878" s="5"/>
      <c r="H878" s="5"/>
      <c r="I878" s="5"/>
      <c r="J878" s="20"/>
      <c r="K878" s="20"/>
      <c r="L878" s="20"/>
    </row>
    <row r="879" spans="2:12" s="17" customFormat="1" x14ac:dyDescent="0.25">
      <c r="B879" s="5"/>
      <c r="C879" s="5"/>
      <c r="D879" s="5"/>
      <c r="E879" s="5"/>
      <c r="F879" s="5"/>
      <c r="G879" s="5"/>
      <c r="H879" s="5"/>
      <c r="I879" s="5"/>
      <c r="J879" s="20"/>
      <c r="K879" s="20"/>
      <c r="L879" s="20"/>
    </row>
    <row r="880" spans="2:12" s="17" customFormat="1" x14ac:dyDescent="0.25">
      <c r="B880" s="5"/>
      <c r="C880" s="5"/>
      <c r="D880" s="5"/>
      <c r="E880" s="5"/>
      <c r="F880" s="5"/>
      <c r="G880" s="5"/>
      <c r="H880" s="5"/>
      <c r="I880" s="5"/>
      <c r="J880" s="20"/>
      <c r="K880" s="20"/>
      <c r="L880" s="20"/>
    </row>
    <row r="881" spans="2:12" s="17" customFormat="1" x14ac:dyDescent="0.25">
      <c r="B881" s="5"/>
      <c r="C881" s="5"/>
      <c r="D881" s="5"/>
      <c r="E881" s="5"/>
      <c r="F881" s="5"/>
      <c r="G881" s="5"/>
      <c r="H881" s="5"/>
      <c r="I881" s="5"/>
      <c r="J881" s="20"/>
      <c r="K881" s="20"/>
      <c r="L881" s="20"/>
    </row>
    <row r="882" spans="2:12" s="17" customFormat="1" x14ac:dyDescent="0.25">
      <c r="B882" s="5"/>
      <c r="C882" s="5"/>
      <c r="D882" s="5"/>
      <c r="E882" s="5"/>
      <c r="F882" s="5"/>
      <c r="G882" s="5"/>
      <c r="H882" s="5"/>
      <c r="I882" s="5"/>
      <c r="J882" s="20"/>
      <c r="K882" s="20"/>
      <c r="L882" s="20"/>
    </row>
    <row r="883" spans="2:12" s="17" customFormat="1" x14ac:dyDescent="0.25">
      <c r="B883" s="5"/>
      <c r="C883" s="5"/>
      <c r="D883" s="5"/>
      <c r="E883" s="5"/>
      <c r="F883" s="5"/>
      <c r="G883" s="5"/>
      <c r="H883" s="5"/>
      <c r="I883" s="5"/>
      <c r="J883" s="20"/>
      <c r="K883" s="20"/>
      <c r="L883" s="20"/>
    </row>
    <row r="884" spans="2:12" s="17" customFormat="1" x14ac:dyDescent="0.25">
      <c r="B884" s="5"/>
      <c r="C884" s="5"/>
      <c r="D884" s="5"/>
      <c r="E884" s="5"/>
      <c r="F884" s="5"/>
      <c r="G884" s="5"/>
      <c r="H884" s="5"/>
      <c r="I884" s="5"/>
      <c r="J884" s="20"/>
      <c r="K884" s="20"/>
      <c r="L884" s="20"/>
    </row>
    <row r="885" spans="2:12" s="17" customFormat="1" x14ac:dyDescent="0.25">
      <c r="B885" s="5"/>
      <c r="C885" s="5"/>
      <c r="D885" s="5"/>
      <c r="E885" s="5"/>
      <c r="F885" s="5"/>
      <c r="G885" s="5"/>
      <c r="H885" s="5"/>
      <c r="I885" s="5"/>
      <c r="J885" s="20"/>
      <c r="K885" s="20"/>
      <c r="L885" s="20"/>
    </row>
    <row r="886" spans="2:12" s="17" customFormat="1" x14ac:dyDescent="0.25">
      <c r="B886" s="5"/>
      <c r="C886" s="5"/>
      <c r="D886" s="5"/>
      <c r="E886" s="5"/>
      <c r="F886" s="5"/>
      <c r="G886" s="5"/>
      <c r="H886" s="5"/>
      <c r="I886" s="5"/>
      <c r="J886" s="20"/>
      <c r="K886" s="20"/>
      <c r="L886" s="20"/>
    </row>
    <row r="887" spans="2:12" s="17" customFormat="1" x14ac:dyDescent="0.25">
      <c r="B887" s="5"/>
      <c r="C887" s="5"/>
      <c r="D887" s="5"/>
      <c r="E887" s="5"/>
      <c r="F887" s="5"/>
      <c r="G887" s="5"/>
      <c r="H887" s="5"/>
      <c r="I887" s="5"/>
      <c r="J887" s="20"/>
      <c r="K887" s="20"/>
      <c r="L887" s="20"/>
    </row>
    <row r="888" spans="2:12" s="17" customFormat="1" x14ac:dyDescent="0.25">
      <c r="B888" s="5"/>
      <c r="C888" s="5"/>
      <c r="D888" s="5"/>
      <c r="E888" s="5"/>
      <c r="F888" s="5"/>
      <c r="G888" s="5"/>
      <c r="H888" s="5"/>
      <c r="I888" s="5"/>
      <c r="J888" s="20"/>
      <c r="K888" s="20"/>
      <c r="L888" s="20"/>
    </row>
    <row r="889" spans="2:12" s="17" customFormat="1" x14ac:dyDescent="0.25">
      <c r="B889" s="5"/>
      <c r="C889" s="5"/>
      <c r="D889" s="5"/>
      <c r="E889" s="5"/>
      <c r="F889" s="5"/>
      <c r="G889" s="5"/>
      <c r="H889" s="5"/>
      <c r="I889" s="5"/>
      <c r="J889" s="20"/>
      <c r="K889" s="20"/>
      <c r="L889" s="20"/>
    </row>
    <row r="890" spans="2:12" s="17" customFormat="1" x14ac:dyDescent="0.25">
      <c r="B890" s="5"/>
      <c r="C890" s="5"/>
      <c r="D890" s="5"/>
      <c r="E890" s="5"/>
      <c r="F890" s="5"/>
      <c r="G890" s="5"/>
      <c r="H890" s="5"/>
      <c r="I890" s="5"/>
      <c r="J890" s="20"/>
      <c r="K890" s="20"/>
      <c r="L890" s="20"/>
    </row>
    <row r="891" spans="2:12" s="17" customFormat="1" x14ac:dyDescent="0.25">
      <c r="B891" s="5"/>
      <c r="C891" s="5"/>
      <c r="D891" s="5"/>
      <c r="E891" s="5"/>
      <c r="F891" s="5"/>
      <c r="G891" s="5"/>
      <c r="H891" s="5"/>
      <c r="I891" s="5"/>
      <c r="J891" s="20"/>
      <c r="K891" s="20"/>
      <c r="L891" s="20"/>
    </row>
    <row r="892" spans="2:12" s="17" customFormat="1" x14ac:dyDescent="0.25">
      <c r="B892" s="5"/>
      <c r="C892" s="5"/>
      <c r="D892" s="5"/>
      <c r="E892" s="5"/>
      <c r="F892" s="5"/>
      <c r="G892" s="5"/>
      <c r="H892" s="5"/>
      <c r="I892" s="5"/>
      <c r="J892" s="20"/>
      <c r="K892" s="20"/>
      <c r="L892" s="20"/>
    </row>
    <row r="893" spans="2:12" s="17" customFormat="1" x14ac:dyDescent="0.25">
      <c r="B893" s="5"/>
      <c r="C893" s="5"/>
      <c r="D893" s="5"/>
      <c r="E893" s="5"/>
      <c r="F893" s="5"/>
      <c r="G893" s="5"/>
      <c r="H893" s="5"/>
      <c r="I893" s="5"/>
      <c r="J893" s="20"/>
      <c r="K893" s="20"/>
      <c r="L893" s="20"/>
    </row>
    <row r="894" spans="2:12" s="17" customFormat="1" x14ac:dyDescent="0.25">
      <c r="B894" s="5"/>
      <c r="C894" s="5"/>
      <c r="D894" s="5"/>
      <c r="E894" s="5"/>
      <c r="F894" s="5"/>
      <c r="G894" s="5"/>
      <c r="H894" s="5"/>
      <c r="I894" s="5"/>
      <c r="J894" s="20"/>
      <c r="K894" s="20"/>
      <c r="L894" s="20"/>
    </row>
    <row r="895" spans="2:12" s="17" customFormat="1" x14ac:dyDescent="0.25">
      <c r="B895" s="5"/>
      <c r="C895" s="5"/>
      <c r="D895" s="5"/>
      <c r="E895" s="5"/>
      <c r="F895" s="5"/>
      <c r="G895" s="5"/>
      <c r="H895" s="5"/>
      <c r="I895" s="5"/>
      <c r="J895" s="20"/>
      <c r="K895" s="20"/>
      <c r="L895" s="20"/>
    </row>
    <row r="896" spans="2:12" s="17" customFormat="1" x14ac:dyDescent="0.25">
      <c r="B896" s="5"/>
      <c r="C896" s="5"/>
      <c r="D896" s="5"/>
      <c r="E896" s="5"/>
      <c r="F896" s="5"/>
      <c r="G896" s="5"/>
      <c r="H896" s="5"/>
      <c r="I896" s="5"/>
      <c r="J896" s="20"/>
      <c r="K896" s="20"/>
      <c r="L896" s="20"/>
    </row>
    <row r="897" spans="2:12" s="17" customFormat="1" x14ac:dyDescent="0.25">
      <c r="B897" s="5"/>
      <c r="C897" s="5"/>
      <c r="D897" s="5"/>
      <c r="E897" s="5"/>
      <c r="F897" s="5"/>
      <c r="G897" s="5"/>
      <c r="H897" s="5"/>
      <c r="I897" s="5"/>
      <c r="J897" s="20"/>
      <c r="K897" s="20"/>
      <c r="L897" s="20"/>
    </row>
    <row r="898" spans="2:12" s="17" customFormat="1" x14ac:dyDescent="0.25">
      <c r="B898" s="5"/>
      <c r="C898" s="5"/>
      <c r="D898" s="5"/>
      <c r="E898" s="5"/>
      <c r="F898" s="5"/>
      <c r="G898" s="5"/>
      <c r="H898" s="5"/>
      <c r="I898" s="5"/>
      <c r="J898" s="20"/>
      <c r="K898" s="20"/>
      <c r="L898" s="20"/>
    </row>
    <row r="899" spans="2:12" s="17" customFormat="1" x14ac:dyDescent="0.25">
      <c r="B899" s="5"/>
      <c r="C899" s="5"/>
      <c r="D899" s="5"/>
      <c r="E899" s="5"/>
      <c r="F899" s="5"/>
      <c r="G899" s="5"/>
      <c r="H899" s="5"/>
      <c r="I899" s="5"/>
      <c r="J899" s="20"/>
      <c r="K899" s="20"/>
      <c r="L899" s="20"/>
    </row>
    <row r="900" spans="2:12" s="17" customFormat="1" x14ac:dyDescent="0.25">
      <c r="B900" s="5"/>
      <c r="C900" s="5"/>
      <c r="D900" s="5"/>
      <c r="E900" s="5"/>
      <c r="F900" s="5"/>
      <c r="G900" s="5"/>
      <c r="H900" s="5"/>
      <c r="I900" s="5"/>
      <c r="J900" s="20"/>
      <c r="K900" s="20"/>
      <c r="L900" s="20"/>
    </row>
    <row r="901" spans="2:12" s="17" customFormat="1" x14ac:dyDescent="0.25">
      <c r="B901" s="5"/>
      <c r="C901" s="5"/>
      <c r="D901" s="5"/>
      <c r="E901" s="5"/>
      <c r="F901" s="5"/>
      <c r="G901" s="5"/>
      <c r="H901" s="5"/>
      <c r="I901" s="5"/>
      <c r="J901" s="20"/>
      <c r="K901" s="20"/>
      <c r="L901" s="20"/>
    </row>
    <row r="902" spans="2:12" s="17" customFormat="1" x14ac:dyDescent="0.25">
      <c r="B902" s="5"/>
      <c r="C902" s="5"/>
      <c r="D902" s="5"/>
      <c r="E902" s="5"/>
      <c r="F902" s="5"/>
      <c r="G902" s="5"/>
      <c r="H902" s="5"/>
      <c r="I902" s="5"/>
      <c r="J902" s="20"/>
      <c r="K902" s="20"/>
      <c r="L902" s="20"/>
    </row>
    <row r="903" spans="2:12" s="17" customFormat="1" x14ac:dyDescent="0.25">
      <c r="B903" s="5"/>
      <c r="C903" s="5"/>
      <c r="D903" s="5"/>
      <c r="E903" s="5"/>
      <c r="F903" s="5"/>
      <c r="G903" s="5"/>
      <c r="H903" s="5"/>
      <c r="I903" s="5"/>
      <c r="J903" s="20"/>
      <c r="K903" s="20"/>
      <c r="L903" s="20"/>
    </row>
    <row r="904" spans="2:12" s="17" customFormat="1" x14ac:dyDescent="0.25">
      <c r="B904" s="5"/>
      <c r="C904" s="5"/>
      <c r="D904" s="5"/>
      <c r="E904" s="5"/>
      <c r="F904" s="5"/>
      <c r="G904" s="5"/>
      <c r="H904" s="5"/>
      <c r="I904" s="5"/>
      <c r="J904" s="20"/>
      <c r="K904" s="20"/>
      <c r="L904" s="20"/>
    </row>
    <row r="905" spans="2:12" s="17" customFormat="1" x14ac:dyDescent="0.25">
      <c r="B905" s="5"/>
      <c r="C905" s="5"/>
      <c r="D905" s="5"/>
      <c r="E905" s="5"/>
      <c r="F905" s="5"/>
      <c r="G905" s="5"/>
      <c r="H905" s="5"/>
      <c r="I905" s="5"/>
      <c r="J905" s="20"/>
      <c r="K905" s="20"/>
      <c r="L905" s="20"/>
    </row>
    <row r="906" spans="2:12" s="17" customFormat="1" x14ac:dyDescent="0.25">
      <c r="B906" s="5"/>
      <c r="C906" s="5"/>
      <c r="D906" s="5"/>
      <c r="E906" s="5"/>
      <c r="F906" s="5"/>
      <c r="G906" s="5"/>
      <c r="H906" s="5"/>
      <c r="I906" s="5"/>
      <c r="J906" s="20"/>
      <c r="K906" s="20"/>
      <c r="L906" s="20"/>
    </row>
    <row r="907" spans="2:12" s="17" customFormat="1" x14ac:dyDescent="0.25">
      <c r="B907" s="5"/>
      <c r="C907" s="5"/>
      <c r="D907" s="5"/>
      <c r="E907" s="5"/>
      <c r="F907" s="5"/>
      <c r="G907" s="5"/>
      <c r="H907" s="5"/>
      <c r="I907" s="5"/>
      <c r="J907" s="20"/>
      <c r="K907" s="20"/>
      <c r="L907" s="20"/>
    </row>
    <row r="908" spans="2:12" s="17" customFormat="1" x14ac:dyDescent="0.25">
      <c r="B908" s="5"/>
      <c r="C908" s="5"/>
      <c r="D908" s="5"/>
      <c r="E908" s="5"/>
      <c r="F908" s="5"/>
      <c r="G908" s="5"/>
      <c r="H908" s="5"/>
      <c r="I908" s="5"/>
      <c r="J908" s="20"/>
      <c r="K908" s="20"/>
      <c r="L908" s="20"/>
    </row>
    <row r="909" spans="2:12" s="17" customFormat="1" x14ac:dyDescent="0.25">
      <c r="B909" s="5"/>
      <c r="C909" s="5"/>
      <c r="D909" s="5"/>
      <c r="E909" s="5"/>
      <c r="F909" s="5"/>
      <c r="G909" s="5"/>
      <c r="H909" s="5"/>
      <c r="I909" s="5"/>
      <c r="J909" s="20"/>
      <c r="K909" s="20"/>
      <c r="L909" s="20"/>
    </row>
    <row r="910" spans="2:12" s="17" customFormat="1" x14ac:dyDescent="0.25">
      <c r="B910" s="5"/>
      <c r="C910" s="5"/>
      <c r="D910" s="5"/>
      <c r="E910" s="5"/>
      <c r="F910" s="5"/>
      <c r="G910" s="5"/>
      <c r="H910" s="5"/>
      <c r="I910" s="5"/>
      <c r="J910" s="20"/>
      <c r="K910" s="20"/>
      <c r="L910" s="20"/>
    </row>
    <row r="911" spans="2:12" s="17" customFormat="1" x14ac:dyDescent="0.25">
      <c r="B911" s="5"/>
      <c r="C911" s="5"/>
      <c r="D911" s="5"/>
      <c r="E911" s="5"/>
      <c r="F911" s="5"/>
      <c r="G911" s="5"/>
      <c r="H911" s="5"/>
      <c r="I911" s="5"/>
      <c r="J911" s="20"/>
      <c r="K911" s="20"/>
      <c r="L911" s="20"/>
    </row>
    <row r="912" spans="2:12" s="17" customFormat="1" x14ac:dyDescent="0.25">
      <c r="B912" s="5"/>
      <c r="C912" s="5"/>
      <c r="D912" s="5"/>
      <c r="E912" s="5"/>
      <c r="F912" s="5"/>
      <c r="G912" s="5"/>
      <c r="H912" s="5"/>
      <c r="I912" s="5"/>
      <c r="J912" s="20"/>
      <c r="K912" s="20"/>
      <c r="L912" s="20"/>
    </row>
    <row r="913" spans="2:12" s="17" customFormat="1" x14ac:dyDescent="0.25">
      <c r="B913" s="5"/>
      <c r="C913" s="5"/>
      <c r="D913" s="5"/>
      <c r="E913" s="5"/>
      <c r="F913" s="5"/>
      <c r="G913" s="5"/>
      <c r="H913" s="5"/>
      <c r="I913" s="5"/>
      <c r="J913" s="20"/>
      <c r="K913" s="20"/>
      <c r="L913" s="20"/>
    </row>
    <row r="914" spans="2:12" s="17" customFormat="1" x14ac:dyDescent="0.25">
      <c r="B914" s="5"/>
      <c r="C914" s="5"/>
      <c r="D914" s="5"/>
      <c r="E914" s="5"/>
      <c r="F914" s="5"/>
      <c r="G914" s="5"/>
      <c r="H914" s="5"/>
      <c r="I914" s="5"/>
      <c r="J914" s="20"/>
      <c r="K914" s="20"/>
      <c r="L914" s="20"/>
    </row>
    <row r="915" spans="2:12" s="17" customFormat="1" x14ac:dyDescent="0.25">
      <c r="B915" s="5"/>
      <c r="C915" s="5"/>
      <c r="D915" s="5"/>
      <c r="E915" s="5"/>
      <c r="F915" s="5"/>
      <c r="G915" s="5"/>
      <c r="H915" s="5"/>
      <c r="I915" s="5"/>
      <c r="J915" s="20"/>
      <c r="K915" s="20"/>
      <c r="L915" s="20"/>
    </row>
    <row r="916" spans="2:12" s="17" customFormat="1" x14ac:dyDescent="0.25">
      <c r="B916" s="5"/>
      <c r="C916" s="5"/>
      <c r="D916" s="5"/>
      <c r="E916" s="5"/>
      <c r="F916" s="5"/>
      <c r="G916" s="5"/>
      <c r="H916" s="5"/>
      <c r="I916" s="5"/>
      <c r="J916" s="20"/>
      <c r="K916" s="20"/>
      <c r="L916" s="20"/>
    </row>
    <row r="917" spans="2:12" s="17" customFormat="1" x14ac:dyDescent="0.25">
      <c r="B917" s="5"/>
      <c r="C917" s="5"/>
      <c r="D917" s="5"/>
      <c r="E917" s="5"/>
      <c r="F917" s="5"/>
      <c r="G917" s="5"/>
      <c r="H917" s="5"/>
      <c r="I917" s="5"/>
      <c r="J917" s="20"/>
      <c r="K917" s="20"/>
      <c r="L917" s="20"/>
    </row>
    <row r="918" spans="2:12" s="17" customFormat="1" x14ac:dyDescent="0.25">
      <c r="B918" s="5"/>
      <c r="C918" s="5"/>
      <c r="D918" s="5"/>
      <c r="E918" s="5"/>
      <c r="F918" s="5"/>
      <c r="G918" s="5"/>
      <c r="H918" s="5"/>
      <c r="I918" s="5"/>
      <c r="J918" s="20"/>
      <c r="K918" s="20"/>
      <c r="L918" s="20"/>
    </row>
    <row r="919" spans="2:12" s="17" customFormat="1" x14ac:dyDescent="0.25">
      <c r="B919" s="5"/>
      <c r="C919" s="5"/>
      <c r="D919" s="5"/>
      <c r="E919" s="5"/>
      <c r="F919" s="5"/>
      <c r="G919" s="5"/>
      <c r="H919" s="5"/>
      <c r="I919" s="5"/>
      <c r="J919" s="20"/>
      <c r="K919" s="20"/>
      <c r="L919" s="20"/>
    </row>
    <row r="920" spans="2:12" s="17" customFormat="1" x14ac:dyDescent="0.25">
      <c r="B920" s="5"/>
      <c r="C920" s="5"/>
      <c r="D920" s="5"/>
      <c r="E920" s="5"/>
      <c r="F920" s="5"/>
      <c r="G920" s="5"/>
      <c r="H920" s="5"/>
      <c r="I920" s="5"/>
      <c r="J920" s="20"/>
      <c r="K920" s="20"/>
      <c r="L920" s="20"/>
    </row>
    <row r="921" spans="2:12" s="17" customFormat="1" x14ac:dyDescent="0.25">
      <c r="B921" s="5"/>
      <c r="C921" s="5"/>
      <c r="D921" s="5"/>
      <c r="E921" s="5"/>
      <c r="F921" s="5"/>
      <c r="G921" s="5"/>
      <c r="H921" s="5"/>
      <c r="I921" s="5"/>
      <c r="J921" s="20"/>
      <c r="K921" s="20"/>
      <c r="L921" s="20"/>
    </row>
    <row r="922" spans="2:12" s="17" customFormat="1" x14ac:dyDescent="0.25">
      <c r="B922" s="5"/>
      <c r="C922" s="5"/>
      <c r="D922" s="5"/>
      <c r="E922" s="5"/>
      <c r="F922" s="5"/>
      <c r="G922" s="5"/>
      <c r="H922" s="5"/>
      <c r="I922" s="5"/>
      <c r="J922" s="20"/>
      <c r="K922" s="20"/>
      <c r="L922" s="20"/>
    </row>
    <row r="923" spans="2:12" s="17" customFormat="1" x14ac:dyDescent="0.25">
      <c r="B923" s="5"/>
      <c r="C923" s="5"/>
      <c r="D923" s="5"/>
      <c r="E923" s="5"/>
      <c r="F923" s="5"/>
      <c r="G923" s="5"/>
      <c r="H923" s="5"/>
      <c r="I923" s="5"/>
      <c r="J923" s="20"/>
      <c r="K923" s="20"/>
      <c r="L923" s="20"/>
    </row>
    <row r="924" spans="2:12" s="17" customFormat="1" x14ac:dyDescent="0.25">
      <c r="B924" s="5"/>
      <c r="C924" s="5"/>
      <c r="D924" s="5"/>
      <c r="E924" s="5"/>
      <c r="F924" s="5"/>
      <c r="G924" s="5"/>
      <c r="H924" s="5"/>
      <c r="I924" s="5"/>
      <c r="J924" s="20"/>
      <c r="K924" s="20"/>
      <c r="L924" s="20"/>
    </row>
    <row r="925" spans="2:12" s="17" customFormat="1" x14ac:dyDescent="0.25">
      <c r="B925" s="5"/>
      <c r="C925" s="5"/>
      <c r="D925" s="5"/>
      <c r="E925" s="5"/>
      <c r="F925" s="5"/>
      <c r="G925" s="5"/>
      <c r="H925" s="5"/>
      <c r="I925" s="5"/>
      <c r="J925" s="20"/>
      <c r="K925" s="20"/>
      <c r="L925" s="20"/>
    </row>
    <row r="926" spans="2:12" s="17" customFormat="1" x14ac:dyDescent="0.25">
      <c r="B926" s="5"/>
      <c r="C926" s="5"/>
      <c r="D926" s="5"/>
      <c r="E926" s="5"/>
      <c r="F926" s="5"/>
      <c r="G926" s="5"/>
      <c r="H926" s="5"/>
      <c r="I926" s="5"/>
      <c r="J926" s="20"/>
      <c r="K926" s="20"/>
      <c r="L926" s="20"/>
    </row>
    <row r="927" spans="2:12" s="17" customFormat="1" x14ac:dyDescent="0.25">
      <c r="B927" s="5"/>
      <c r="C927" s="5"/>
      <c r="D927" s="5"/>
      <c r="E927" s="5"/>
      <c r="F927" s="5"/>
      <c r="G927" s="5"/>
      <c r="H927" s="5"/>
      <c r="I927" s="5"/>
      <c r="J927" s="20"/>
      <c r="K927" s="20"/>
      <c r="L927" s="20"/>
    </row>
    <row r="928" spans="2:12" s="17" customFormat="1" x14ac:dyDescent="0.25">
      <c r="B928" s="5"/>
      <c r="C928" s="5"/>
      <c r="D928" s="5"/>
      <c r="E928" s="5"/>
      <c r="F928" s="5"/>
      <c r="G928" s="5"/>
      <c r="H928" s="5"/>
      <c r="I928" s="5"/>
      <c r="J928" s="20"/>
      <c r="K928" s="20"/>
      <c r="L928" s="20"/>
    </row>
    <row r="929" spans="2:12" s="17" customFormat="1" x14ac:dyDescent="0.25">
      <c r="B929" s="5"/>
      <c r="C929" s="5"/>
      <c r="D929" s="5"/>
      <c r="E929" s="5"/>
      <c r="F929" s="5"/>
      <c r="G929" s="5"/>
      <c r="H929" s="5"/>
      <c r="I929" s="5"/>
      <c r="J929" s="20"/>
      <c r="K929" s="20"/>
      <c r="L929" s="20"/>
    </row>
    <row r="930" spans="2:12" s="17" customFormat="1" x14ac:dyDescent="0.25">
      <c r="B930" s="5"/>
      <c r="C930" s="5"/>
      <c r="D930" s="5"/>
      <c r="E930" s="5"/>
      <c r="F930" s="5"/>
      <c r="G930" s="5"/>
      <c r="H930" s="5"/>
      <c r="I930" s="5"/>
      <c r="J930" s="20"/>
      <c r="K930" s="20"/>
      <c r="L930" s="20"/>
    </row>
    <row r="931" spans="2:12" s="17" customFormat="1" x14ac:dyDescent="0.25">
      <c r="B931" s="5"/>
      <c r="C931" s="5"/>
      <c r="D931" s="5"/>
      <c r="E931" s="5"/>
      <c r="F931" s="5"/>
      <c r="G931" s="5"/>
      <c r="H931" s="5"/>
      <c r="I931" s="5"/>
      <c r="J931" s="20"/>
      <c r="K931" s="20"/>
      <c r="L931" s="20"/>
    </row>
    <row r="932" spans="2:12" s="17" customFormat="1" x14ac:dyDescent="0.25">
      <c r="B932" s="5"/>
      <c r="C932" s="5"/>
      <c r="D932" s="5"/>
      <c r="E932" s="5"/>
      <c r="F932" s="5"/>
      <c r="G932" s="5"/>
      <c r="H932" s="5"/>
      <c r="I932" s="5"/>
      <c r="J932" s="20"/>
      <c r="K932" s="20"/>
      <c r="L932" s="20"/>
    </row>
    <row r="933" spans="2:12" s="17" customFormat="1" x14ac:dyDescent="0.25">
      <c r="B933" s="5"/>
      <c r="C933" s="5"/>
      <c r="D933" s="5"/>
      <c r="E933" s="5"/>
      <c r="F933" s="5"/>
      <c r="G933" s="5"/>
      <c r="H933" s="5"/>
      <c r="I933" s="5"/>
      <c r="J933" s="20"/>
      <c r="K933" s="20"/>
      <c r="L933" s="20"/>
    </row>
    <row r="934" spans="2:12" s="17" customFormat="1" x14ac:dyDescent="0.25">
      <c r="B934" s="5"/>
      <c r="C934" s="5"/>
      <c r="D934" s="5"/>
      <c r="E934" s="5"/>
      <c r="F934" s="5"/>
      <c r="G934" s="5"/>
      <c r="H934" s="5"/>
      <c r="I934" s="5"/>
      <c r="J934" s="20"/>
      <c r="K934" s="20"/>
      <c r="L934" s="20"/>
    </row>
    <row r="935" spans="2:12" s="17" customFormat="1" x14ac:dyDescent="0.25">
      <c r="B935" s="5"/>
      <c r="C935" s="5"/>
      <c r="D935" s="5"/>
      <c r="E935" s="5"/>
      <c r="F935" s="5"/>
      <c r="G935" s="5"/>
      <c r="H935" s="5"/>
      <c r="I935" s="5"/>
      <c r="J935" s="20"/>
      <c r="K935" s="20"/>
      <c r="L935" s="20"/>
    </row>
    <row r="936" spans="2:12" s="17" customFormat="1" x14ac:dyDescent="0.25">
      <c r="B936" s="5"/>
      <c r="C936" s="5"/>
      <c r="D936" s="5"/>
      <c r="E936" s="5"/>
      <c r="F936" s="5"/>
      <c r="G936" s="5"/>
      <c r="H936" s="5"/>
      <c r="I936" s="5"/>
      <c r="J936" s="20"/>
      <c r="K936" s="20"/>
      <c r="L936" s="20"/>
    </row>
    <row r="937" spans="2:12" s="17" customFormat="1" x14ac:dyDescent="0.25">
      <c r="B937" s="5"/>
      <c r="C937" s="5"/>
      <c r="D937" s="5"/>
      <c r="E937" s="5"/>
      <c r="F937" s="5"/>
      <c r="G937" s="5"/>
      <c r="H937" s="5"/>
      <c r="I937" s="5"/>
      <c r="J937" s="20"/>
      <c r="K937" s="20"/>
      <c r="L937" s="20"/>
    </row>
    <row r="938" spans="2:12" s="17" customFormat="1" x14ac:dyDescent="0.25">
      <c r="B938" s="5"/>
      <c r="C938" s="5"/>
      <c r="D938" s="5"/>
      <c r="E938" s="5"/>
      <c r="F938" s="5"/>
      <c r="G938" s="5"/>
      <c r="H938" s="5"/>
      <c r="I938" s="5"/>
      <c r="J938" s="20"/>
      <c r="K938" s="20"/>
      <c r="L938" s="20"/>
    </row>
    <row r="939" spans="2:12" s="17" customFormat="1" x14ac:dyDescent="0.25">
      <c r="B939" s="5"/>
      <c r="C939" s="5"/>
      <c r="D939" s="5"/>
      <c r="E939" s="5"/>
      <c r="F939" s="5"/>
      <c r="G939" s="5"/>
      <c r="H939" s="5"/>
      <c r="I939" s="5"/>
      <c r="J939" s="20"/>
      <c r="K939" s="20"/>
      <c r="L939" s="20"/>
    </row>
    <row r="940" spans="2:12" s="17" customFormat="1" x14ac:dyDescent="0.25">
      <c r="B940" s="5"/>
      <c r="C940" s="5"/>
      <c r="D940" s="5"/>
      <c r="E940" s="5"/>
      <c r="F940" s="5"/>
      <c r="G940" s="5"/>
      <c r="H940" s="5"/>
      <c r="I940" s="5"/>
      <c r="J940" s="20"/>
      <c r="K940" s="20"/>
      <c r="L940" s="20"/>
    </row>
    <row r="941" spans="2:12" s="17" customFormat="1" x14ac:dyDescent="0.25">
      <c r="B941" s="5"/>
      <c r="C941" s="5"/>
      <c r="D941" s="5"/>
      <c r="E941" s="5"/>
      <c r="F941" s="5"/>
      <c r="G941" s="5"/>
      <c r="H941" s="5"/>
      <c r="I941" s="5"/>
      <c r="J941" s="20"/>
      <c r="K941" s="20"/>
      <c r="L941" s="20"/>
    </row>
    <row r="942" spans="2:12" s="17" customFormat="1" x14ac:dyDescent="0.25">
      <c r="B942" s="5"/>
      <c r="C942" s="5"/>
      <c r="D942" s="5"/>
      <c r="E942" s="5"/>
      <c r="F942" s="5"/>
      <c r="G942" s="5"/>
      <c r="H942" s="5"/>
      <c r="I942" s="5"/>
      <c r="J942" s="20"/>
      <c r="K942" s="20"/>
      <c r="L942" s="20"/>
    </row>
    <row r="943" spans="2:12" s="17" customFormat="1" x14ac:dyDescent="0.25">
      <c r="B943" s="5"/>
      <c r="C943" s="5"/>
      <c r="D943" s="5"/>
      <c r="E943" s="5"/>
      <c r="F943" s="5"/>
      <c r="G943" s="5"/>
      <c r="H943" s="5"/>
      <c r="I943" s="5"/>
      <c r="J943" s="20"/>
      <c r="K943" s="20"/>
      <c r="L943" s="20"/>
    </row>
    <row r="944" spans="2:12" s="17" customFormat="1" x14ac:dyDescent="0.25">
      <c r="B944" s="5"/>
      <c r="C944" s="5"/>
      <c r="D944" s="5"/>
      <c r="E944" s="5"/>
      <c r="F944" s="5"/>
      <c r="G944" s="5"/>
      <c r="H944" s="5"/>
      <c r="I944" s="5"/>
      <c r="J944" s="20"/>
      <c r="K944" s="20"/>
      <c r="L944" s="20"/>
    </row>
    <row r="945" spans="2:12" s="17" customFormat="1" x14ac:dyDescent="0.25">
      <c r="B945" s="5"/>
      <c r="C945" s="5"/>
      <c r="D945" s="5"/>
      <c r="E945" s="5"/>
      <c r="F945" s="5"/>
      <c r="G945" s="5"/>
      <c r="H945" s="5"/>
      <c r="I945" s="5"/>
      <c r="J945" s="20"/>
      <c r="K945" s="20"/>
      <c r="L945" s="20"/>
    </row>
    <row r="946" spans="2:12" s="17" customFormat="1" x14ac:dyDescent="0.25">
      <c r="B946" s="5"/>
      <c r="C946" s="5"/>
      <c r="D946" s="5"/>
      <c r="E946" s="5"/>
      <c r="F946" s="5"/>
      <c r="G946" s="5"/>
      <c r="H946" s="5"/>
      <c r="I946" s="5"/>
      <c r="J946" s="20"/>
      <c r="K946" s="20"/>
      <c r="L946" s="20"/>
    </row>
    <row r="947" spans="2:12" s="17" customFormat="1" x14ac:dyDescent="0.25">
      <c r="B947" s="5"/>
      <c r="C947" s="5"/>
      <c r="D947" s="5"/>
      <c r="E947" s="5"/>
      <c r="F947" s="5"/>
      <c r="G947" s="5"/>
      <c r="H947" s="5"/>
      <c r="I947" s="5"/>
      <c r="J947" s="20"/>
      <c r="K947" s="20"/>
      <c r="L947" s="20"/>
    </row>
    <row r="948" spans="2:12" s="17" customFormat="1" x14ac:dyDescent="0.25">
      <c r="B948" s="5"/>
      <c r="C948" s="5"/>
      <c r="D948" s="5"/>
      <c r="E948" s="5"/>
      <c r="F948" s="5"/>
      <c r="G948" s="5"/>
      <c r="H948" s="5"/>
      <c r="I948" s="5"/>
      <c r="J948" s="20"/>
      <c r="K948" s="20"/>
      <c r="L948" s="20"/>
    </row>
    <row r="949" spans="2:12" s="17" customFormat="1" x14ac:dyDescent="0.25">
      <c r="B949" s="5"/>
      <c r="C949" s="5"/>
      <c r="D949" s="5"/>
      <c r="E949" s="5"/>
      <c r="F949" s="5"/>
      <c r="G949" s="5"/>
      <c r="H949" s="5"/>
      <c r="I949" s="5"/>
      <c r="J949" s="20"/>
      <c r="K949" s="20"/>
      <c r="L949" s="20"/>
    </row>
    <row r="950" spans="2:12" s="17" customFormat="1" x14ac:dyDescent="0.25">
      <c r="B950" s="5"/>
      <c r="C950" s="5"/>
      <c r="D950" s="5"/>
      <c r="E950" s="5"/>
      <c r="F950" s="5"/>
      <c r="G950" s="5"/>
      <c r="H950" s="5"/>
      <c r="I950" s="5"/>
      <c r="J950" s="20"/>
      <c r="K950" s="20"/>
      <c r="L950" s="20"/>
    </row>
    <row r="951" spans="2:12" s="17" customFormat="1" x14ac:dyDescent="0.25">
      <c r="B951" s="5"/>
      <c r="C951" s="5"/>
      <c r="D951" s="5"/>
      <c r="E951" s="5"/>
      <c r="F951" s="5"/>
      <c r="G951" s="5"/>
      <c r="H951" s="5"/>
      <c r="I951" s="5"/>
      <c r="J951" s="20"/>
      <c r="K951" s="20"/>
      <c r="L951" s="20"/>
    </row>
    <row r="952" spans="2:12" s="17" customFormat="1" x14ac:dyDescent="0.25">
      <c r="B952" s="5"/>
      <c r="C952" s="5"/>
      <c r="D952" s="5"/>
      <c r="E952" s="5"/>
      <c r="F952" s="5"/>
      <c r="G952" s="5"/>
      <c r="H952" s="5"/>
      <c r="I952" s="5"/>
      <c r="J952" s="20"/>
      <c r="K952" s="20"/>
      <c r="L952" s="20"/>
    </row>
    <row r="953" spans="2:12" s="17" customFormat="1" x14ac:dyDescent="0.25">
      <c r="B953" s="5"/>
      <c r="C953" s="5"/>
      <c r="D953" s="5"/>
      <c r="E953" s="5"/>
      <c r="F953" s="5"/>
      <c r="G953" s="5"/>
      <c r="H953" s="5"/>
      <c r="I953" s="5"/>
      <c r="J953" s="20"/>
      <c r="K953" s="20"/>
      <c r="L953" s="20"/>
    </row>
    <row r="954" spans="2:12" s="17" customFormat="1" x14ac:dyDescent="0.25">
      <c r="B954" s="5"/>
      <c r="C954" s="5"/>
      <c r="D954" s="5"/>
      <c r="E954" s="5"/>
      <c r="F954" s="5"/>
      <c r="G954" s="5"/>
      <c r="H954" s="5"/>
      <c r="I954" s="5"/>
      <c r="J954" s="20"/>
      <c r="K954" s="20"/>
      <c r="L954" s="20"/>
    </row>
    <row r="955" spans="2:12" s="17" customFormat="1" x14ac:dyDescent="0.25">
      <c r="B955" s="5"/>
      <c r="C955" s="5"/>
      <c r="D955" s="5"/>
      <c r="E955" s="5"/>
      <c r="F955" s="5"/>
      <c r="G955" s="5"/>
      <c r="H955" s="5"/>
      <c r="I955" s="5"/>
      <c r="J955" s="20"/>
      <c r="K955" s="20"/>
      <c r="L955" s="20"/>
    </row>
    <row r="956" spans="2:12" s="17" customFormat="1" x14ac:dyDescent="0.25">
      <c r="B956" s="5"/>
      <c r="C956" s="5"/>
      <c r="D956" s="5"/>
      <c r="E956" s="5"/>
      <c r="F956" s="5"/>
      <c r="G956" s="5"/>
      <c r="H956" s="5"/>
      <c r="I956" s="5"/>
      <c r="J956" s="20"/>
      <c r="K956" s="20"/>
      <c r="L956" s="20"/>
    </row>
    <row r="957" spans="2:12" s="17" customFormat="1" x14ac:dyDescent="0.25">
      <c r="B957" s="5"/>
      <c r="C957" s="5"/>
      <c r="D957" s="5"/>
      <c r="E957" s="5"/>
      <c r="F957" s="5"/>
      <c r="G957" s="5"/>
      <c r="H957" s="5"/>
      <c r="I957" s="5"/>
      <c r="J957" s="20"/>
      <c r="K957" s="20"/>
      <c r="L957" s="20"/>
    </row>
    <row r="958" spans="2:12" s="17" customFormat="1" x14ac:dyDescent="0.25">
      <c r="B958" s="5"/>
      <c r="C958" s="5"/>
      <c r="D958" s="5"/>
      <c r="E958" s="5"/>
      <c r="F958" s="5"/>
      <c r="G958" s="5"/>
      <c r="H958" s="5"/>
      <c r="I958" s="5"/>
      <c r="J958" s="20"/>
      <c r="K958" s="20"/>
      <c r="L958" s="20"/>
    </row>
    <row r="959" spans="2:12" s="17" customFormat="1" x14ac:dyDescent="0.25">
      <c r="B959" s="5"/>
      <c r="C959" s="5"/>
      <c r="D959" s="5"/>
      <c r="E959" s="5"/>
      <c r="F959" s="5"/>
      <c r="G959" s="5"/>
      <c r="H959" s="5"/>
      <c r="I959" s="5"/>
      <c r="J959" s="20"/>
      <c r="K959" s="20"/>
      <c r="L959" s="20"/>
    </row>
    <row r="960" spans="2:12" s="17" customFormat="1" x14ac:dyDescent="0.25">
      <c r="B960" s="5"/>
      <c r="C960" s="5"/>
      <c r="D960" s="5"/>
      <c r="E960" s="5"/>
      <c r="F960" s="5"/>
      <c r="G960" s="5"/>
      <c r="H960" s="5"/>
      <c r="I960" s="5"/>
      <c r="J960" s="20"/>
      <c r="K960" s="20"/>
      <c r="L960" s="20"/>
    </row>
    <row r="961" spans="2:12" s="17" customFormat="1" x14ac:dyDescent="0.25">
      <c r="B961" s="5"/>
      <c r="C961" s="5"/>
      <c r="D961" s="5"/>
      <c r="E961" s="5"/>
      <c r="F961" s="5"/>
      <c r="G961" s="5"/>
      <c r="H961" s="5"/>
      <c r="I961" s="5"/>
      <c r="J961" s="20"/>
      <c r="K961" s="20"/>
      <c r="L961" s="20"/>
    </row>
    <row r="962" spans="2:12" s="17" customFormat="1" x14ac:dyDescent="0.25">
      <c r="B962" s="5"/>
      <c r="C962" s="5"/>
      <c r="D962" s="5"/>
      <c r="E962" s="5"/>
      <c r="F962" s="5"/>
      <c r="G962" s="5"/>
      <c r="H962" s="5"/>
      <c r="I962" s="5"/>
      <c r="J962" s="20"/>
      <c r="K962" s="20"/>
      <c r="L962" s="20"/>
    </row>
    <row r="963" spans="2:12" s="17" customFormat="1" x14ac:dyDescent="0.25">
      <c r="B963" s="5"/>
      <c r="C963" s="5"/>
      <c r="D963" s="5"/>
      <c r="E963" s="5"/>
      <c r="F963" s="5"/>
      <c r="G963" s="5"/>
      <c r="H963" s="5"/>
      <c r="I963" s="5"/>
      <c r="J963" s="20"/>
      <c r="K963" s="20"/>
      <c r="L963" s="20"/>
    </row>
    <row r="964" spans="2:12" s="17" customFormat="1" x14ac:dyDescent="0.25">
      <c r="B964" s="5"/>
      <c r="C964" s="5"/>
      <c r="D964" s="5"/>
      <c r="E964" s="5"/>
      <c r="F964" s="5"/>
      <c r="G964" s="5"/>
      <c r="H964" s="5"/>
      <c r="I964" s="5"/>
      <c r="J964" s="20"/>
      <c r="K964" s="20"/>
      <c r="L964" s="20"/>
    </row>
    <row r="965" spans="2:12" s="17" customFormat="1" x14ac:dyDescent="0.25">
      <c r="B965" s="5"/>
      <c r="C965" s="5"/>
      <c r="D965" s="5"/>
      <c r="E965" s="5"/>
      <c r="F965" s="5"/>
      <c r="G965" s="5"/>
      <c r="H965" s="5"/>
      <c r="I965" s="5"/>
      <c r="J965" s="20"/>
      <c r="K965" s="20"/>
      <c r="L965" s="20"/>
    </row>
    <row r="966" spans="2:12" s="17" customFormat="1" x14ac:dyDescent="0.25">
      <c r="B966" s="5"/>
      <c r="C966" s="5"/>
      <c r="D966" s="5"/>
      <c r="E966" s="5"/>
      <c r="F966" s="5"/>
      <c r="G966" s="5"/>
      <c r="H966" s="5"/>
      <c r="I966" s="5"/>
      <c r="J966" s="20"/>
      <c r="K966" s="20"/>
      <c r="L966" s="20"/>
    </row>
    <row r="967" spans="2:12" s="17" customFormat="1" x14ac:dyDescent="0.25">
      <c r="B967" s="5"/>
      <c r="C967" s="5"/>
      <c r="D967" s="5"/>
      <c r="E967" s="5"/>
      <c r="F967" s="5"/>
      <c r="G967" s="5"/>
      <c r="H967" s="5"/>
      <c r="I967" s="5"/>
      <c r="J967" s="20"/>
      <c r="K967" s="20"/>
      <c r="L967" s="20"/>
    </row>
    <row r="968" spans="2:12" s="17" customFormat="1" x14ac:dyDescent="0.25">
      <c r="B968" s="5"/>
      <c r="C968" s="5"/>
      <c r="D968" s="5"/>
      <c r="E968" s="5"/>
      <c r="F968" s="5"/>
      <c r="G968" s="5"/>
      <c r="H968" s="5"/>
      <c r="I968" s="5"/>
      <c r="J968" s="20"/>
      <c r="K968" s="20"/>
      <c r="L968" s="20"/>
    </row>
    <row r="969" spans="2:12" s="17" customFormat="1" x14ac:dyDescent="0.25">
      <c r="B969" s="5"/>
      <c r="C969" s="5"/>
      <c r="D969" s="5"/>
      <c r="E969" s="5"/>
      <c r="F969" s="5"/>
      <c r="G969" s="5"/>
      <c r="H969" s="5"/>
      <c r="I969" s="5"/>
      <c r="J969" s="20"/>
      <c r="K969" s="20"/>
      <c r="L969" s="20"/>
    </row>
    <row r="970" spans="2:12" s="17" customFormat="1" x14ac:dyDescent="0.25">
      <c r="B970" s="5"/>
      <c r="C970" s="5"/>
      <c r="D970" s="5"/>
      <c r="E970" s="5"/>
      <c r="F970" s="5"/>
      <c r="G970" s="5"/>
      <c r="H970" s="5"/>
      <c r="I970" s="5"/>
      <c r="J970" s="20"/>
      <c r="K970" s="20"/>
      <c r="L970" s="20"/>
    </row>
    <row r="971" spans="2:12" s="17" customFormat="1" x14ac:dyDescent="0.25">
      <c r="B971" s="5"/>
      <c r="C971" s="5"/>
      <c r="D971" s="5"/>
      <c r="E971" s="5"/>
      <c r="F971" s="5"/>
      <c r="G971" s="5"/>
      <c r="H971" s="5"/>
      <c r="I971" s="5"/>
      <c r="J971" s="20"/>
      <c r="K971" s="20"/>
      <c r="L971" s="20"/>
    </row>
    <row r="972" spans="2:12" s="17" customFormat="1" x14ac:dyDescent="0.25">
      <c r="B972" s="5"/>
      <c r="C972" s="5"/>
      <c r="D972" s="5"/>
      <c r="E972" s="5"/>
      <c r="F972" s="5"/>
      <c r="G972" s="5"/>
      <c r="H972" s="5"/>
      <c r="I972" s="5"/>
      <c r="J972" s="20"/>
      <c r="K972" s="20"/>
      <c r="L972" s="20"/>
    </row>
    <row r="973" spans="2:12" s="17" customFormat="1" x14ac:dyDescent="0.25">
      <c r="B973" s="5"/>
      <c r="C973" s="5"/>
      <c r="D973" s="5"/>
      <c r="E973" s="5"/>
      <c r="F973" s="5"/>
      <c r="G973" s="5"/>
      <c r="H973" s="5"/>
      <c r="I973" s="5"/>
      <c r="J973" s="20"/>
      <c r="K973" s="20"/>
      <c r="L973" s="20"/>
    </row>
    <row r="974" spans="2:12" s="17" customFormat="1" x14ac:dyDescent="0.25">
      <c r="B974" s="5"/>
      <c r="C974" s="5"/>
      <c r="D974" s="5"/>
      <c r="E974" s="5"/>
      <c r="F974" s="5"/>
      <c r="G974" s="5"/>
      <c r="H974" s="5"/>
      <c r="I974" s="5"/>
      <c r="J974" s="20"/>
      <c r="K974" s="20"/>
      <c r="L974" s="20"/>
    </row>
    <row r="975" spans="2:12" s="17" customFormat="1" x14ac:dyDescent="0.25">
      <c r="B975" s="5"/>
      <c r="C975" s="5"/>
      <c r="D975" s="5"/>
      <c r="E975" s="5"/>
      <c r="F975" s="5"/>
      <c r="G975" s="5"/>
      <c r="H975" s="5"/>
      <c r="I975" s="5"/>
      <c r="J975" s="20"/>
      <c r="K975" s="20"/>
      <c r="L975" s="20"/>
    </row>
    <row r="976" spans="2:12" s="17" customFormat="1" x14ac:dyDescent="0.25">
      <c r="B976" s="5"/>
      <c r="C976" s="5"/>
      <c r="D976" s="5"/>
      <c r="E976" s="5"/>
      <c r="F976" s="5"/>
      <c r="G976" s="5"/>
      <c r="H976" s="5"/>
      <c r="I976" s="5"/>
      <c r="J976" s="20"/>
      <c r="K976" s="20"/>
      <c r="L976" s="20"/>
    </row>
    <row r="977" spans="2:12" s="17" customFormat="1" x14ac:dyDescent="0.25">
      <c r="B977" s="5"/>
      <c r="C977" s="5"/>
      <c r="D977" s="5"/>
      <c r="E977" s="5"/>
      <c r="F977" s="5"/>
      <c r="G977" s="5"/>
      <c r="H977" s="5"/>
      <c r="I977" s="5"/>
      <c r="J977" s="20"/>
      <c r="K977" s="20"/>
      <c r="L977" s="20"/>
    </row>
    <row r="978" spans="2:12" s="17" customFormat="1" x14ac:dyDescent="0.25">
      <c r="B978" s="5"/>
      <c r="C978" s="5"/>
      <c r="D978" s="5"/>
      <c r="E978" s="5"/>
      <c r="F978" s="5"/>
      <c r="G978" s="5"/>
      <c r="H978" s="5"/>
      <c r="I978" s="5"/>
      <c r="J978" s="20"/>
      <c r="K978" s="20"/>
      <c r="L978" s="20"/>
    </row>
    <row r="979" spans="2:12" s="17" customFormat="1" x14ac:dyDescent="0.25">
      <c r="B979" s="5"/>
      <c r="C979" s="5"/>
      <c r="D979" s="5"/>
      <c r="E979" s="5"/>
      <c r="F979" s="5"/>
      <c r="G979" s="5"/>
      <c r="H979" s="5"/>
      <c r="I979" s="5"/>
      <c r="J979" s="20"/>
      <c r="K979" s="20"/>
      <c r="L979" s="20"/>
    </row>
    <row r="980" spans="2:12" s="17" customFormat="1" x14ac:dyDescent="0.25">
      <c r="B980" s="5"/>
      <c r="C980" s="5"/>
      <c r="D980" s="5"/>
      <c r="E980" s="5"/>
      <c r="F980" s="5"/>
      <c r="G980" s="5"/>
      <c r="H980" s="5"/>
      <c r="I980" s="5"/>
      <c r="J980" s="20"/>
      <c r="K980" s="20"/>
      <c r="L980" s="20"/>
    </row>
    <row r="981" spans="2:12" s="17" customFormat="1" x14ac:dyDescent="0.25">
      <c r="B981" s="5"/>
      <c r="C981" s="5"/>
      <c r="D981" s="5"/>
      <c r="E981" s="5"/>
      <c r="F981" s="5"/>
      <c r="G981" s="5"/>
      <c r="H981" s="5"/>
      <c r="I981" s="5"/>
      <c r="J981" s="20"/>
      <c r="K981" s="20"/>
      <c r="L981" s="20"/>
    </row>
    <row r="982" spans="2:12" s="17" customFormat="1" x14ac:dyDescent="0.25">
      <c r="B982" s="5"/>
      <c r="C982" s="5"/>
      <c r="D982" s="5"/>
      <c r="E982" s="5"/>
      <c r="F982" s="5"/>
      <c r="G982" s="5"/>
      <c r="H982" s="5"/>
      <c r="I982" s="5"/>
      <c r="J982" s="20"/>
      <c r="K982" s="20"/>
      <c r="L982" s="20"/>
    </row>
    <row r="983" spans="2:12" s="17" customFormat="1" x14ac:dyDescent="0.25">
      <c r="B983" s="5"/>
      <c r="C983" s="5"/>
      <c r="D983" s="5"/>
      <c r="E983" s="5"/>
      <c r="F983" s="5"/>
      <c r="G983" s="5"/>
      <c r="H983" s="5"/>
      <c r="I983" s="5"/>
      <c r="J983" s="20"/>
      <c r="K983" s="20"/>
      <c r="L983" s="20"/>
    </row>
    <row r="984" spans="2:12" s="17" customFormat="1" x14ac:dyDescent="0.25">
      <c r="B984" s="5"/>
      <c r="C984" s="5"/>
      <c r="D984" s="5"/>
      <c r="E984" s="5"/>
      <c r="F984" s="5"/>
      <c r="G984" s="5"/>
      <c r="H984" s="5"/>
      <c r="I984" s="5"/>
      <c r="J984" s="20"/>
      <c r="K984" s="20"/>
      <c r="L984" s="20"/>
    </row>
    <row r="985" spans="2:12" s="17" customFormat="1" x14ac:dyDescent="0.25">
      <c r="B985" s="5"/>
      <c r="C985" s="5"/>
      <c r="D985" s="5"/>
      <c r="E985" s="5"/>
      <c r="F985" s="5"/>
      <c r="G985" s="5"/>
      <c r="H985" s="5"/>
      <c r="I985" s="5"/>
      <c r="J985" s="20"/>
      <c r="K985" s="20"/>
      <c r="L985" s="20"/>
    </row>
  </sheetData>
  <mergeCells count="4">
    <mergeCell ref="C11:I11"/>
    <mergeCell ref="B11:B12"/>
    <mergeCell ref="B9:M9"/>
    <mergeCell ref="A11:A12"/>
  </mergeCells>
  <phoneticPr fontId="10" type="noConversion"/>
  <pageMargins left="0.70866141732283472" right="0.31496062992125984" top="0.55118110236220474" bottom="0.35433070866141736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1. Адм. Дох</vt:lpstr>
      <vt:lpstr>2. Доходы </vt:lpstr>
      <vt:lpstr>3 РзПр</vt:lpstr>
      <vt:lpstr>4 Вед. структура</vt:lpstr>
      <vt:lpstr>Приложение 5 по МП</vt:lpstr>
      <vt:lpstr>6. АИП</vt:lpstr>
      <vt:lpstr>7. Адм ист</vt:lpstr>
      <vt:lpstr>8.источ</vt:lpstr>
      <vt:lpstr>'3 РзПр'!Заголовки_для_печати</vt:lpstr>
      <vt:lpstr>'4 Вед. структура'!Заголовки_для_печати</vt:lpstr>
      <vt:lpstr>'6. АИП'!Заголовки_для_печати</vt:lpstr>
      <vt:lpstr>'Приложение 5 по МП'!Заголовки_для_печати</vt:lpstr>
      <vt:lpstr>'1. Адм. Дох'!Область_печати</vt:lpstr>
      <vt:lpstr>'2. Доходы '!Область_печати</vt:lpstr>
      <vt:lpstr>'3 РзПр'!Область_печати</vt:lpstr>
      <vt:lpstr>'4 Вед. структура'!Область_печати</vt:lpstr>
      <vt:lpstr>'7. Адм ист'!Область_печати</vt:lpstr>
      <vt:lpstr>'8.источ'!Область_печати</vt:lpstr>
      <vt:lpstr>'Приложение 5 по МП'!Область_печати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happyuser</cp:lastModifiedBy>
  <cp:lastPrinted>2018-11-12T10:41:47Z</cp:lastPrinted>
  <dcterms:created xsi:type="dcterms:W3CDTF">2014-11-12T03:36:00Z</dcterms:created>
  <dcterms:modified xsi:type="dcterms:W3CDTF">2018-12-26T09:12:11Z</dcterms:modified>
</cp:coreProperties>
</file>